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960" windowWidth="19200" windowHeight="10035" tabRatio="905" firstSheet="2" activeTab="12"/>
  </bookViews>
  <sheets>
    <sheet name="Биланс успеха" sheetId="33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токовима'!$A$1:$H$66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4525"/>
</workbook>
</file>

<file path=xl/calcChain.xml><?xml version="1.0" encoding="utf-8"?>
<calcChain xmlns="http://schemas.openxmlformats.org/spreadsheetml/2006/main">
  <c r="H30" i="22" l="1"/>
  <c r="H31" i="22"/>
  <c r="H25" i="22"/>
  <c r="H55" i="28"/>
  <c r="H51" i="28"/>
  <c r="I49" i="33"/>
  <c r="G21" i="14" l="1"/>
  <c r="G17" i="14"/>
  <c r="H9" i="23" l="1"/>
  <c r="H10" i="23"/>
  <c r="H11" i="23"/>
  <c r="H12" i="23"/>
  <c r="H13" i="23"/>
  <c r="H14" i="23"/>
  <c r="H15" i="23"/>
  <c r="H16" i="23"/>
  <c r="H17" i="23"/>
  <c r="H18" i="23"/>
  <c r="H19" i="23"/>
  <c r="H20" i="23"/>
  <c r="H8" i="23"/>
  <c r="G13" i="19" l="1"/>
  <c r="G10" i="19"/>
  <c r="G12" i="19"/>
  <c r="G9" i="19"/>
  <c r="E13" i="19"/>
  <c r="E12" i="19"/>
  <c r="E10" i="19"/>
  <c r="G8" i="19" l="1"/>
  <c r="E9" i="19"/>
  <c r="E8" i="19"/>
  <c r="G9" i="22" l="1"/>
  <c r="H62" i="27"/>
  <c r="G23" i="26" l="1"/>
  <c r="D23" i="26"/>
  <c r="D9" i="22" l="1"/>
  <c r="H35" i="28" l="1"/>
  <c r="H28" i="28"/>
  <c r="H29" i="28"/>
  <c r="I136" i="27"/>
  <c r="I24" i="27"/>
  <c r="I53" i="33"/>
  <c r="H42" i="33"/>
  <c r="H36" i="33"/>
  <c r="H49" i="33"/>
  <c r="D38" i="22" l="1"/>
  <c r="E38" i="22"/>
  <c r="F38" i="22"/>
  <c r="F11" i="27" l="1"/>
  <c r="G11" i="27"/>
  <c r="H11" i="27"/>
  <c r="E11" i="27"/>
  <c r="E71" i="33"/>
  <c r="E62" i="33"/>
  <c r="E58" i="33"/>
  <c r="E56" i="33"/>
  <c r="E54" i="33"/>
  <c r="E48" i="33"/>
  <c r="E42" i="33"/>
  <c r="E36" i="33"/>
  <c r="E34" i="33"/>
  <c r="E22" i="33"/>
  <c r="E9" i="33"/>
  <c r="E14" i="33"/>
  <c r="G42" i="33"/>
  <c r="F42" i="33"/>
  <c r="G36" i="33"/>
  <c r="F36" i="33"/>
  <c r="H14" i="33"/>
  <c r="H9" i="33" s="1"/>
  <c r="H25" i="33"/>
  <c r="H22" i="33" s="1"/>
  <c r="H56" i="33" s="1"/>
  <c r="G25" i="33"/>
  <c r="G22" i="33" s="1"/>
  <c r="G56" i="33" s="1"/>
  <c r="F25" i="33"/>
  <c r="F22" i="33" s="1"/>
  <c r="F56" i="33" s="1"/>
  <c r="G9" i="33"/>
  <c r="F9" i="33"/>
  <c r="F54" i="33" s="1"/>
  <c r="G14" i="33"/>
  <c r="F14" i="33"/>
  <c r="E56" i="28"/>
  <c r="F57" i="28"/>
  <c r="G65" i="28"/>
  <c r="H21" i="28"/>
  <c r="H20" i="28"/>
  <c r="G14" i="28"/>
  <c r="G9" i="28"/>
  <c r="E47" i="28"/>
  <c r="F47" i="28"/>
  <c r="G47" i="28"/>
  <c r="D47" i="28"/>
  <c r="D56" i="28" s="1"/>
  <c r="E39" i="28"/>
  <c r="F39" i="28"/>
  <c r="G39" i="28"/>
  <c r="D39" i="28"/>
  <c r="E32" i="28"/>
  <c r="F32" i="28"/>
  <c r="G32" i="28"/>
  <c r="D32" i="28"/>
  <c r="E26" i="28"/>
  <c r="F26" i="28"/>
  <c r="G26" i="28"/>
  <c r="H26" i="28" s="1"/>
  <c r="D26" i="28"/>
  <c r="E14" i="28"/>
  <c r="F14" i="28"/>
  <c r="D14" i="28"/>
  <c r="D23" i="28" s="1"/>
  <c r="E9" i="28"/>
  <c r="F9" i="28"/>
  <c r="D9" i="28"/>
  <c r="G57" i="28" l="1"/>
  <c r="D58" i="28"/>
  <c r="D37" i="28"/>
  <c r="D59" i="28"/>
  <c r="F48" i="33"/>
  <c r="G49" i="33"/>
  <c r="H54" i="33"/>
  <c r="H58" i="33" s="1"/>
  <c r="H62" i="33" s="1"/>
  <c r="H71" i="33" s="1"/>
  <c r="H34" i="33"/>
  <c r="G34" i="33"/>
  <c r="G54" i="33"/>
  <c r="G58" i="33" s="1"/>
  <c r="G62" i="33" s="1"/>
  <c r="G71" i="33" s="1"/>
  <c r="F58" i="33"/>
  <c r="F62" i="33" s="1"/>
  <c r="F71" i="33" s="1"/>
  <c r="F34" i="33"/>
  <c r="F59" i="28"/>
  <c r="F61" i="28" s="1"/>
  <c r="F65" i="28" s="1"/>
  <c r="F37" i="28"/>
  <c r="E59" i="28"/>
  <c r="E37" i="28"/>
  <c r="F58" i="28"/>
  <c r="E58" i="28"/>
  <c r="F23" i="28"/>
  <c r="E23" i="28"/>
  <c r="G59" i="28"/>
  <c r="G37" i="28"/>
  <c r="G58" i="28"/>
  <c r="G23" i="28"/>
  <c r="H50" i="27"/>
  <c r="I66" i="27"/>
  <c r="D61" i="28" l="1"/>
  <c r="E61" i="28"/>
  <c r="E65" i="28" s="1"/>
  <c r="C20" i="31"/>
  <c r="C10" i="31"/>
  <c r="J12" i="30" l="1"/>
  <c r="I12" i="30"/>
  <c r="R24" i="23" l="1"/>
  <c r="Q24" i="23"/>
  <c r="P24" i="23"/>
  <c r="V24" i="23"/>
  <c r="U24" i="23"/>
  <c r="T24" i="23"/>
  <c r="S24" i="23"/>
  <c r="O24" i="23"/>
  <c r="G24" i="23"/>
  <c r="I131" i="27" l="1"/>
  <c r="I135" i="27"/>
  <c r="H85" i="27"/>
  <c r="H77" i="27" s="1"/>
  <c r="I23" i="27"/>
  <c r="I16" i="27"/>
  <c r="I14" i="27"/>
  <c r="F57" i="27"/>
  <c r="G57" i="27"/>
  <c r="H57" i="27"/>
  <c r="H132" i="27"/>
  <c r="H124" i="27"/>
  <c r="H114" i="27"/>
  <c r="H99" i="27"/>
  <c r="H94" i="27"/>
  <c r="H43" i="27"/>
  <c r="H28" i="27"/>
  <c r="H18" i="27"/>
  <c r="H92" i="27" l="1"/>
  <c r="H41" i="27"/>
  <c r="H9" i="27"/>
  <c r="H111" i="27"/>
  <c r="I11" i="27"/>
  <c r="E18" i="27"/>
  <c r="F18" i="27"/>
  <c r="G18" i="27"/>
  <c r="E28" i="27"/>
  <c r="E9" i="27" s="1"/>
  <c r="F28" i="27"/>
  <c r="G28" i="27"/>
  <c r="E43" i="27"/>
  <c r="F43" i="27"/>
  <c r="G43" i="27"/>
  <c r="E50" i="27"/>
  <c r="F50" i="27"/>
  <c r="G50" i="27"/>
  <c r="E57" i="27"/>
  <c r="E62" i="27"/>
  <c r="F62" i="27"/>
  <c r="G62" i="27"/>
  <c r="E77" i="27"/>
  <c r="F85" i="27"/>
  <c r="F77" i="27" s="1"/>
  <c r="G85" i="27"/>
  <c r="G77" i="27" s="1"/>
  <c r="G94" i="27"/>
  <c r="E99" i="27"/>
  <c r="F99" i="27"/>
  <c r="G99" i="27"/>
  <c r="E114" i="27"/>
  <c r="F114" i="27"/>
  <c r="G114" i="27"/>
  <c r="E124" i="27"/>
  <c r="F124" i="27"/>
  <c r="G124" i="27"/>
  <c r="I124" i="27" s="1"/>
  <c r="H141" i="27" l="1"/>
  <c r="H74" i="27"/>
  <c r="G92" i="27"/>
  <c r="F92" i="27"/>
  <c r="G41" i="27"/>
  <c r="F41" i="27"/>
  <c r="G9" i="27"/>
  <c r="F9" i="27"/>
  <c r="E92" i="27"/>
  <c r="E41" i="27"/>
  <c r="E74" i="27" l="1"/>
  <c r="G74" i="27"/>
  <c r="F74" i="27"/>
  <c r="I47" i="33"/>
  <c r="I52" i="33"/>
  <c r="I45" i="33"/>
  <c r="I39" i="33"/>
  <c r="I36" i="33"/>
  <c r="I33" i="33"/>
  <c r="I24" i="33"/>
  <c r="I26" i="33"/>
  <c r="I28" i="33"/>
  <c r="I29" i="33"/>
  <c r="I31" i="33"/>
  <c r="I15" i="33"/>
  <c r="I20" i="33"/>
  <c r="H9" i="28" l="1"/>
  <c r="H57" i="28" l="1"/>
  <c r="H23" i="28"/>
  <c r="H37" i="28"/>
  <c r="G38" i="22"/>
  <c r="H24" i="23" l="1"/>
  <c r="E8" i="22" l="1"/>
  <c r="E132" i="27" l="1"/>
  <c r="E111" i="27" s="1"/>
  <c r="I9" i="33" l="1"/>
  <c r="H65" i="28"/>
  <c r="H61" i="28"/>
  <c r="F132" i="27"/>
  <c r="F111" i="27" s="1"/>
  <c r="G132" i="27"/>
  <c r="I27" i="33"/>
  <c r="I14" i="33"/>
  <c r="G111" i="27" l="1"/>
  <c r="G141" i="27" s="1"/>
  <c r="I132" i="27"/>
  <c r="I42" i="33"/>
  <c r="E141" i="27"/>
  <c r="F141" i="27"/>
  <c r="I25" i="33" l="1"/>
  <c r="I54" i="33"/>
  <c r="I34" i="33" l="1"/>
  <c r="I22" i="33"/>
  <c r="I56" i="33" l="1"/>
  <c r="I58" i="33"/>
  <c r="I9" i="27"/>
  <c r="I62" i="33" l="1"/>
  <c r="I67" i="33"/>
  <c r="I18" i="27"/>
  <c r="I20" i="27"/>
  <c r="I21" i="27"/>
  <c r="I28" i="27"/>
  <c r="I38" i="27"/>
  <c r="I40" i="27"/>
  <c r="I43" i="27"/>
  <c r="I44" i="27"/>
  <c r="I47" i="27"/>
  <c r="I50" i="27"/>
  <c r="I52" i="27"/>
  <c r="I57" i="27"/>
  <c r="I58" i="27"/>
  <c r="I59" i="27"/>
  <c r="I62" i="27"/>
  <c r="I63" i="27"/>
  <c r="I72" i="27"/>
  <c r="I75" i="27"/>
  <c r="I78" i="27"/>
  <c r="I79" i="27"/>
  <c r="I82" i="27"/>
  <c r="I85" i="27"/>
  <c r="I86" i="27"/>
  <c r="I87" i="27"/>
  <c r="I93" i="27"/>
  <c r="I95" i="27"/>
  <c r="I96" i="27"/>
  <c r="I99" i="27"/>
  <c r="I100" i="27"/>
  <c r="I104" i="27"/>
  <c r="I112" i="27"/>
  <c r="I115" i="27"/>
  <c r="I119" i="27"/>
  <c r="I128" i="27"/>
  <c r="I134" i="27"/>
  <c r="I138" i="27"/>
  <c r="I142" i="27"/>
  <c r="I143" i="27"/>
  <c r="I71" i="33" l="1"/>
  <c r="I111" i="27"/>
  <c r="I92" i="27"/>
  <c r="I94" i="27"/>
  <c r="I41" i="27"/>
  <c r="I114" i="27"/>
  <c r="H58" i="28"/>
  <c r="H59" i="28"/>
  <c r="H62" i="28"/>
  <c r="H47" i="28"/>
  <c r="H49" i="28"/>
  <c r="H34" i="28"/>
  <c r="H39" i="28"/>
  <c r="H32" i="28"/>
  <c r="H22" i="28"/>
  <c r="H17" i="28"/>
  <c r="H18" i="28"/>
  <c r="H12" i="28"/>
  <c r="H13" i="28"/>
  <c r="H14" i="28"/>
  <c r="H15" i="28"/>
  <c r="H10" i="28"/>
  <c r="I77" i="27" l="1"/>
  <c r="I74" i="27"/>
  <c r="I141" i="27"/>
  <c r="I11" i="10" l="1"/>
  <c r="H24" i="22" l="1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F144" i="27" l="1"/>
  <c r="H37" i="22" l="1"/>
  <c r="H36" i="22"/>
  <c r="H35" i="22"/>
  <c r="H34" i="22"/>
  <c r="H33" i="22"/>
  <c r="H32" i="22"/>
  <c r="H29" i="22"/>
  <c r="H28" i="22"/>
  <c r="H27" i="22"/>
  <c r="H26" i="22"/>
  <c r="H21" i="22"/>
  <c r="H20" i="22"/>
  <c r="H19" i="22"/>
  <c r="I15" i="10"/>
  <c r="I14" i="10"/>
  <c r="I13" i="10"/>
  <c r="I12" i="10"/>
  <c r="I10" i="10"/>
  <c r="H139" i="28" l="1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E11" i="22"/>
</calcChain>
</file>

<file path=xl/sharedStrings.xml><?xml version="1.0" encoding="utf-8"?>
<sst xmlns="http://schemas.openxmlformats.org/spreadsheetml/2006/main" count="987" uniqueCount="779">
  <si>
    <t>План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</si>
  <si>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</si>
  <si>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</si>
  <si>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</si>
  <si>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</si>
  <si>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</si>
  <si>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</si>
  <si>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</si>
  <si>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</si>
  <si>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</si>
  <si>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</si>
  <si>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</si>
  <si>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</si>
  <si>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</si>
  <si>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</si>
  <si>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</si>
  <si>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</si>
  <si>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</si>
  <si>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</si>
  <si>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</si>
  <si>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</si>
  <si>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</si>
  <si>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</si>
  <si>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</si>
  <si>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</si>
  <si>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</si>
  <si>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</si>
  <si>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</si>
  <si>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</si>
  <si>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</si>
  <si>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</si>
  <si>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</si>
  <si>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</si>
  <si>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</si>
  <si>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</si>
  <si>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</si>
  <si>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</si>
  <si>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</si>
  <si>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</si>
  <si>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</si>
  <si>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</si>
  <si>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</si>
  <si>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</si>
  <si>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</si>
  <si>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</si>
  <si>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</si>
  <si>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</si>
  <si>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</si>
  <si>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</si>
  <si>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</si>
  <si>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</si>
  <si>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</si>
  <si>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</si>
  <si>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</si>
  <si>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</si>
  <si>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</si>
  <si>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</si>
  <si>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</si>
  <si>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</si>
  <si>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</si>
  <si>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</si>
  <si>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</si>
  <si>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</si>
  <si>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</si>
  <si>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</si>
  <si>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</si>
  <si>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</si>
  <si>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</si>
  <si>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</si>
  <si>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</si>
  <si>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</si>
  <si>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</si>
  <si>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</si>
  <si>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</si>
  <si>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</si>
  <si>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</si>
  <si>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</si>
  <si>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навести основ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</si>
  <si>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</si>
  <si>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</si>
  <si>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</si>
  <si>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</si>
  <si>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</si>
  <si>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</si>
  <si>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</si>
  <si>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</si>
  <si>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</si>
  <si>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</si>
  <si>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</si>
  <si>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</si>
  <si>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</si>
  <si>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</si>
  <si>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</si>
  <si>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</si>
  <si>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</si>
  <si>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</si>
  <si>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</si>
  <si>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</si>
  <si>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</si>
  <si>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</si>
  <si>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</si>
  <si>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</si>
  <si>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</si>
  <si>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</si>
  <si>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</si>
  <si>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</si>
  <si>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</si>
  <si>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</si>
  <si>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</si>
  <si>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</si>
  <si>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</si>
  <si>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</si>
  <si>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</si>
  <si>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</si>
  <si>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</si>
  <si>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</si>
  <si>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</si>
  <si>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</si>
  <si>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</si>
  <si>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</si>
  <si>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</si>
  <si>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</si>
  <si>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</si>
  <si>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</si>
  <si>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</si>
  <si>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</si>
  <si>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</si>
  <si>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</si>
  <si>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</si>
  <si>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</si>
  <si>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</si>
  <si>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</si>
  <si>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</si>
  <si>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</si>
  <si>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</si>
  <si>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</si>
  <si>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</si>
  <si>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</si>
  <si>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</si>
  <si>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</si>
  <si>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</si>
  <si>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</si>
  <si>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</si>
  <si>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</si>
  <si>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</si>
  <si>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</si>
  <si>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</si>
  <si>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</si>
  <si>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</si>
  <si>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</si>
  <si>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</si>
  <si>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</si>
  <si>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</si>
  <si>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</si>
  <si>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</si>
  <si>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</si>
  <si>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</si>
  <si>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</si>
  <si>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</si>
  <si>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</si>
  <si>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</si>
  <si>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</si>
  <si>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</si>
  <si>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</si>
  <si>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</si>
  <si>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</si>
  <si>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</si>
  <si>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</si>
  <si>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</si>
  <si>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</si>
  <si>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</si>
  <si>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</si>
  <si>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</si>
  <si>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</si>
  <si>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</si>
  <si>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</si>
  <si>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</si>
  <si>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</si>
  <si>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</si>
  <si>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</si>
  <si>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</si>
  <si>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</si>
  <si>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</si>
  <si>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</si>
  <si>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</si>
  <si>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</si>
  <si>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</si>
  <si>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</si>
  <si>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</si>
  <si>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</si>
  <si>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</si>
  <si>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</si>
  <si>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</si>
  <si>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</si>
  <si>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</si>
  <si>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</si>
  <si>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</si>
  <si>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</si>
  <si>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</si>
  <si>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</si>
  <si>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</si>
  <si>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</si>
  <si>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</si>
  <si>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</si>
  <si>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</si>
  <si>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</si>
  <si>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</si>
  <si>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</si>
  <si>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</si>
  <si>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</si>
  <si>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</si>
  <si>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</si>
  <si>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</si>
  <si>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</si>
  <si>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</si>
  <si>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</si>
  <si>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</si>
  <si>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</si>
  <si>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</si>
  <si>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</si>
  <si>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</si>
  <si>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</si>
  <si>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</si>
  <si>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</si>
  <si>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</si>
  <si>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</si>
  <si>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</si>
  <si>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</si>
  <si>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</si>
  <si>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</si>
  <si>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</si>
  <si>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</si>
  <si>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</si>
  <si>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</si>
  <si>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</si>
  <si>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</si>
  <si>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</si>
  <si>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</si>
  <si>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</si>
  <si>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</si>
  <si>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</si>
  <si>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</si>
  <si>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</si>
  <si>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</si>
  <si>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</si>
  <si>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</si>
  <si>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</si>
  <si>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</si>
  <si>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</si>
  <si>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</si>
  <si>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</si>
  <si>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</si>
  <si>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</si>
  <si>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</si>
  <si>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</si>
  <si>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</si>
  <si>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</si>
  <si>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</si>
  <si>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</si>
  <si>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</si>
  <si>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</si>
  <si>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</si>
  <si>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</si>
  <si>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</si>
  <si>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</si>
  <si>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</si>
  <si>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</si>
  <si>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</si>
  <si>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</si>
  <si>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</si>
  <si>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</si>
  <si>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</si>
  <si>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</si>
  <si>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</si>
  <si>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</si>
  <si>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</si>
  <si>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</si>
  <si>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</si>
  <si>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</si>
  <si>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</si>
  <si>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</si>
  <si>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</si>
  <si>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</si>
  <si>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</si>
  <si>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</si>
  <si>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</si>
  <si>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</si>
  <si>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</si>
  <si>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</si>
  <si>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</si>
  <si>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</si>
  <si>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</si>
  <si>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</si>
  <si>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</si>
  <si>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</si>
  <si>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</si>
  <si>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</si>
  <si>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</si>
  <si>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</si>
  <si>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</si>
  <si>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</si>
  <si>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</si>
  <si>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</si>
  <si>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</si>
  <si>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</si>
  <si>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</si>
  <si>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</si>
  <si>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</si>
  <si>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</si>
  <si>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</si>
  <si>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</si>
  <si>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</si>
  <si>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</si>
  <si>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</si>
  <si>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</si>
  <si>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</si>
  <si>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</si>
  <si>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</si>
  <si>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</si>
  <si>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</si>
  <si>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</si>
  <si>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</si>
  <si>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</si>
  <si>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</si>
  <si>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</si>
  <si>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</si>
  <si>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</si>
  <si>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</si>
  <si>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</si>
  <si>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</si>
  <si>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</si>
  <si>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</si>
  <si>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</si>
  <si>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</si>
  <si>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</si>
  <si>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</si>
  <si>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</si>
  <si>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</si>
  <si>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</si>
  <si>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</si>
  <si>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</si>
  <si>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</si>
  <si>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</si>
  <si>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</si>
  <si>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</si>
  <si>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</si>
  <si>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</si>
  <si>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</si>
  <si>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</si>
  <si>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</si>
  <si>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</si>
  <si>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</si>
  <si>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</si>
  <si>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</si>
  <si>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</si>
  <si>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</si>
  <si>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</si>
  <si>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</si>
  <si>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</si>
  <si>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</si>
  <si>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</si>
  <si>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</si>
  <si>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</si>
  <si>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</si>
  <si>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</si>
  <si>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</si>
  <si>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</si>
  <si>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</si>
  <si>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</si>
  <si>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</si>
  <si>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</si>
  <si>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</si>
  <si>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</si>
  <si>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</si>
  <si>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</si>
  <si>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</si>
  <si>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</si>
  <si>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</si>
  <si>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</si>
  <si>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</si>
  <si>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</si>
  <si>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</si>
  <si>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</si>
  <si>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</si>
  <si>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</si>
  <si>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</si>
  <si>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</si>
  <si>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</si>
  <si>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</si>
  <si>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</si>
  <si>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</si>
  <si>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</si>
  <si>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</si>
  <si>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</si>
  <si>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</si>
  <si>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</si>
  <si>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</si>
  <si>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</si>
  <si>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</si>
  <si>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</si>
  <si>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</si>
  <si>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</si>
  <si>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</si>
  <si>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</si>
  <si>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</si>
  <si>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</si>
  <si>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</si>
  <si>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</si>
  <si>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</si>
  <si>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</si>
  <si>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</si>
  <si>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</si>
  <si>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</si>
  <si>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</si>
  <si>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</si>
  <si>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</si>
  <si>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</si>
  <si>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</si>
  <si>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</si>
  <si>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</si>
  <si>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</si>
  <si>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</si>
  <si>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</si>
  <si>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</si>
  <si>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</si>
  <si>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</si>
  <si>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</si>
  <si>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</si>
  <si>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</si>
  <si>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</si>
  <si>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</si>
  <si>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</si>
  <si>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</si>
  <si>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</si>
  <si>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</si>
  <si>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</si>
  <si>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</si>
  <si>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</si>
  <si>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</si>
  <si>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</si>
  <si>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</si>
  <si>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</si>
  <si>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</si>
  <si>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</si>
  <si>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</si>
  <si>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</si>
  <si>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</si>
  <si>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</si>
  <si>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</si>
  <si>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</si>
  <si>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</si>
  <si>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</si>
  <si>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</si>
  <si>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</si>
  <si>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</si>
  <si>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</si>
  <si>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</si>
  <si>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</si>
  <si>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</si>
  <si>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</si>
  <si>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</si>
  <si>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</si>
  <si>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</si>
  <si>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</si>
  <si>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</si>
  <si>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</si>
  <si>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</si>
  <si>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</si>
  <si>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</si>
  <si>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</si>
  <si>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</si>
  <si>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</si>
  <si>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</si>
  <si>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</si>
  <si>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</si>
  <si>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</si>
  <si>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</si>
  <si>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</si>
  <si>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</si>
  <si>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</si>
  <si>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</si>
  <si>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</si>
  <si>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</si>
  <si>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</si>
  <si>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</si>
  <si>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</si>
  <si>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</si>
  <si>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</si>
  <si>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</si>
  <si>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</si>
  <si>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</si>
  <si>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</si>
  <si>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</si>
  <si>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</si>
  <si>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</si>
  <si>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</si>
  <si>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</si>
  <si>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</si>
  <si>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</si>
  <si>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</si>
  <si>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</si>
  <si>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</si>
  <si>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</si>
  <si>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</si>
  <si>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</si>
  <si>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</si>
  <si>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</si>
  <si>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</si>
  <si>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</si>
  <si>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</si>
  <si>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</si>
  <si>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</si>
  <si>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</si>
  <si>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</si>
  <si>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</si>
  <si>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</si>
  <si>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</si>
  <si>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</si>
  <si>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</si>
  <si>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</si>
  <si>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</si>
  <si>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</si>
  <si>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</si>
  <si>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</si>
  <si>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</si>
  <si>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</si>
  <si>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</si>
  <si>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</si>
  <si>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</si>
  <si>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</si>
  <si>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</si>
  <si>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</si>
  <si>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</si>
  <si>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</si>
  <si>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</si>
  <si>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</si>
  <si>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</si>
  <si>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</si>
  <si>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</si>
  <si>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</si>
  <si>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</si>
  <si>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</si>
  <si>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</si>
  <si>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</si>
  <si>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</si>
  <si>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</si>
  <si>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</si>
  <si>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</si>
  <si>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</si>
  <si>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</si>
  <si>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</si>
  <si>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</si>
  <si>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</si>
  <si>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</si>
  <si>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</si>
  <si>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</si>
  <si>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</si>
  <si>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</si>
  <si>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</si>
  <si>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</si>
  <si>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</si>
  <si>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</si>
  <si>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</si>
  <si>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</si>
  <si>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</si>
  <si>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</si>
  <si>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</si>
  <si>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</si>
  <si>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</si>
  <si>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</si>
  <si>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</si>
  <si>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</si>
  <si>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</si>
  <si>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</si>
  <si>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</si>
  <si>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</si>
  <si>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</si>
  <si>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</si>
  <si>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</si>
  <si>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</si>
  <si>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</si>
  <si>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</si>
  <si>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</si>
  <si>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</si>
  <si>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</si>
  <si>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</si>
  <si>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</si>
  <si>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</si>
  <si>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</si>
  <si>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</si>
  <si>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</si>
  <si>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</si>
  <si>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</si>
  <si>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</si>
  <si>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</si>
  <si>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</si>
  <si>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</si>
  <si>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</si>
  <si>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</si>
  <si>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</si>
  <si>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</si>
  <si>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</si>
  <si>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</si>
  <si>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</si>
  <si>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</si>
  <si>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</si>
  <si>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</si>
  <si>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</si>
  <si>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</si>
  <si>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</si>
  <si>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</si>
  <si>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</si>
  <si>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</si>
  <si>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</si>
  <si>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</si>
  <si>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</si>
  <si>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</si>
  <si>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</si>
  <si>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</si>
  <si>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</si>
  <si>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</si>
  <si>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</si>
  <si>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</si>
  <si>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</si>
  <si>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</si>
  <si>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</si>
  <si>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</si>
  <si>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</si>
  <si>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</si>
  <si>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</si>
  <si>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</si>
  <si>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</si>
  <si>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</si>
  <si>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</si>
  <si>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</si>
  <si>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</si>
  <si>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</si>
  <si>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</si>
  <si>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</si>
  <si>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</si>
  <si>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</si>
  <si>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</si>
  <si>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</si>
  <si>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</si>
  <si>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</si>
  <si>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</si>
  <si>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</si>
  <si>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</si>
  <si>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</si>
  <si>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</si>
  <si>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</si>
  <si>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</si>
  <si>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</si>
  <si>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</si>
  <si>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</si>
  <si>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</si>
  <si>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</si>
  <si>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</si>
  <si>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</si>
  <si>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</si>
  <si>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</si>
  <si>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</si>
  <si>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</si>
  <si>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</si>
  <si>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</si>
  <si>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</si>
  <si>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</si>
  <si>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</si>
  <si>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</si>
  <si>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</si>
  <si>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</si>
  <si>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</si>
  <si>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</si>
  <si>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</si>
  <si>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</si>
  <si>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</si>
  <si>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</si>
  <si>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</si>
  <si>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</si>
  <si>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</si>
  <si>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</si>
  <si>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</si>
  <si>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</si>
  <si>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</si>
  <si>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</si>
  <si>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</si>
  <si>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</si>
  <si>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</si>
  <si>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</si>
  <si>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</si>
  <si>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</si>
  <si>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</si>
  <si>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</si>
  <si>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</si>
  <si>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</si>
  <si>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</si>
  <si>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</si>
  <si>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</si>
  <si>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</si>
  <si>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</si>
  <si>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</si>
  <si>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</si>
  <si>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</si>
  <si>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</si>
  <si>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</si>
  <si>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</si>
  <si>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</si>
  <si>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</si>
  <si>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</si>
  <si>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</si>
  <si>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</si>
  <si>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</si>
  <si>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</si>
  <si>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</si>
  <si>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</si>
  <si>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ИНТЕЗА</t>
  </si>
  <si>
    <t xml:space="preserve"> ИНТЕЗА  </t>
  </si>
  <si>
    <t xml:space="preserve">ИНТЕЗА  </t>
  </si>
  <si>
    <t>од чега за капиталне пројекте</t>
  </si>
  <si>
    <t>Текући рачуни</t>
  </si>
  <si>
    <t>Девизни рачун</t>
  </si>
  <si>
    <t>Благајна</t>
  </si>
  <si>
    <t>Споразуман,раскидс</t>
  </si>
  <si>
    <t>Отказ</t>
  </si>
  <si>
    <t>Повећан обим поссла</t>
  </si>
  <si>
    <t>Набавка опреме</t>
  </si>
  <si>
    <t>II. ПРИХОДИ ОД ПРОДАЈЕ ПРОИЗВОДА И УСЛУГА (1006 + 1007)</t>
  </si>
  <si>
    <t>ОПРЕМА</t>
  </si>
  <si>
    <t>ЕУР</t>
  </si>
  <si>
    <t>НЕ</t>
  </si>
  <si>
    <t>OPREMA</t>
  </si>
  <si>
    <t>EUR</t>
  </si>
  <si>
    <t>УКУПНО</t>
  </si>
  <si>
    <t>Технолошки вишак</t>
  </si>
  <si>
    <t>Пензија</t>
  </si>
  <si>
    <t>Формирање нове службе</t>
  </si>
  <si>
    <t>Попуњавање упражњеног радн. Места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</si>
  <si>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</si>
  <si>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01.01 -31.03.2025. године*</t>
  </si>
  <si>
    <t>Стање на дан 31.12.2025. године*</t>
  </si>
  <si>
    <t>Стање на дан 31.03.2026. године**</t>
  </si>
  <si>
    <t>за период од 01.01. до 31.03.2026. године*</t>
  </si>
  <si>
    <t>Стање на дан 
31.12.2025.
Претходна година</t>
  </si>
  <si>
    <t>Планирано стање 
на дан 31.12.2026. Текућа година</t>
  </si>
  <si>
    <t>01.01-31.03.2026. године*</t>
  </si>
  <si>
    <t>Проценат реализације (реализација / план 31.03.2026*)</t>
  </si>
  <si>
    <t>БИЛАНС СТАЊА  на дан 31.03.2026.године</t>
  </si>
  <si>
    <t>31.03.2026. године</t>
  </si>
  <si>
    <t>Проценат реализације (реализација / план 31.03.2026.</t>
  </si>
  <si>
    <t>у периоду од 01.01. до 31.03.2026. године</t>
  </si>
  <si>
    <t>Реализација
01.01-31.12.2025.
Претходна година</t>
  </si>
  <si>
    <t>План за                         01.01.- 31.12.2026. Текућа година</t>
  </si>
  <si>
    <t>01.01-31.03.2026.године</t>
  </si>
  <si>
    <t>Проценат реализације (реализација / план 31.03.2026.)</t>
  </si>
  <si>
    <t>Реализација 
01.01-31.12.2025.      Претходна година</t>
  </si>
  <si>
    <t>План за
01.01-31.12.2026.             Текућа година</t>
  </si>
  <si>
    <t>Проценат реализације (реализација /                   план31.03.2026.)</t>
  </si>
  <si>
    <t>План за
01.01-31.12.2025.             Претходна  година</t>
  </si>
  <si>
    <t>01.01  -31.03.2026.. године*</t>
  </si>
  <si>
    <t>Проценат реализације (реализација /                   план31.03.2026. 31.03.2026.*)</t>
  </si>
  <si>
    <t>Реализовано закључно са 31.12.2025*</t>
  </si>
  <si>
    <t>План 2026** година</t>
  </si>
  <si>
    <t>Распон планираних и исплаћених зарада у периоду 01.01. до 31.03.2026.*</t>
  </si>
  <si>
    <t>Стање кредитне задужености 
на 31.03.2026.године* у динарима</t>
  </si>
  <si>
    <t>Стање кредитне задужености 
на31.03.2026. године* у оригиналној валути</t>
  </si>
  <si>
    <t>31.12.2025. (претходна година)</t>
  </si>
  <si>
    <t>31.03.2026.</t>
  </si>
  <si>
    <t>30.06.2026.</t>
  </si>
  <si>
    <t>30.09.2026.</t>
  </si>
  <si>
    <t>31.12.2026.</t>
  </si>
  <si>
    <t>на дан 31.03.2026</t>
  </si>
  <si>
    <t>Укупан број спорова у 2026*</t>
  </si>
  <si>
    <t>ПОТРАЖИВАЊА за 2026. годииу*</t>
  </si>
  <si>
    <t>на дан 30.06.2026</t>
  </si>
  <si>
    <t>на дан 30.09.2026</t>
  </si>
  <si>
    <t>на дан 31.12.2026</t>
  </si>
  <si>
    <t>на дан 31.12.2026.</t>
  </si>
  <si>
    <t>ОБАВЕЗЕ за 2026. годииу*</t>
  </si>
  <si>
    <t>ЕУР 117,4225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</si>
</sst>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dd/mm/yyyy;@"/>
  </numFmts>
  <fonts count="4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  <charset val="238"/>
    </font>
    <font>
      <sz val="9"/>
      <name val="Arial"/>
      <family val="2"/>
    </font>
    <font>
      <sz val="10"/>
      <color rgb="FF000000"/>
      <name val="Times New Roman"/>
      <family val="1"/>
      <charset val="238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9" fontId="27" fillId="0" borderId="0" applyFont="0" applyFill="0" applyBorder="0" applyAlignment="0" applyProtection="0"/>
    <xf numFmtId="0" fontId="2" fillId="0" borderId="0"/>
    <xf numFmtId="0" fontId="27" fillId="0" borderId="0"/>
    <xf numFmtId="0" fontId="1" fillId="0" borderId="0"/>
    <xf numFmtId="0" fontId="46" fillId="0" borderId="0"/>
    <xf numFmtId="0" fontId="1" fillId="0" borderId="0"/>
  </cellStyleXfs>
  <cellXfs count="751">
    <xf numFmtId="0" fontId="0" fillId="0" borderId="0" xfId="0"/>
    <xf numFmtId="0" fontId="4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/>
    <xf numFmtId="0" fontId="9" fillId="0" borderId="1" xfId="0" applyFont="1" applyBorder="1"/>
    <xf numFmtId="0" fontId="9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Fill="1" applyBorder="1"/>
    <xf numFmtId="0" fontId="8" fillId="0" borderId="17" xfId="0" applyFont="1" applyBorder="1"/>
    <xf numFmtId="0" fontId="8" fillId="0" borderId="18" xfId="0" applyFont="1" applyBorder="1"/>
    <xf numFmtId="0" fontId="9" fillId="0" borderId="2" xfId="0" applyFont="1" applyBorder="1"/>
    <xf numFmtId="0" fontId="13" fillId="2" borderId="32" xfId="0" applyFont="1" applyFill="1" applyBorder="1"/>
    <xf numFmtId="0" fontId="13" fillId="2" borderId="4" xfId="0" applyFont="1" applyFill="1" applyBorder="1"/>
    <xf numFmtId="0" fontId="13" fillId="2" borderId="31" xfId="0" applyFont="1" applyFill="1" applyBorder="1"/>
    <xf numFmtId="0" fontId="9" fillId="0" borderId="27" xfId="0" applyFont="1" applyBorder="1"/>
    <xf numFmtId="0" fontId="9" fillId="0" borderId="0" xfId="0" applyFont="1" applyFill="1" applyBorder="1"/>
    <xf numFmtId="0" fontId="15" fillId="0" borderId="0" xfId="0" applyFont="1" applyAlignment="1">
      <alignment horizontal="right"/>
    </xf>
    <xf numFmtId="0" fontId="9" fillId="2" borderId="0" xfId="0" applyFont="1" applyFill="1" applyBorder="1" applyAlignment="1">
      <alignment horizontal="right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left" vertical="center"/>
    </xf>
    <xf numFmtId="3" fontId="20" fillId="2" borderId="30" xfId="0" applyNumberFormat="1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vertical="center" wrapText="1"/>
    </xf>
    <xf numFmtId="0" fontId="9" fillId="0" borderId="14" xfId="0" applyFont="1" applyBorder="1"/>
    <xf numFmtId="3" fontId="17" fillId="2" borderId="22" xfId="0" applyNumberFormat="1" applyFont="1" applyFill="1" applyBorder="1" applyAlignment="1">
      <alignment horizontal="right" vertical="center" wrapText="1"/>
    </xf>
    <xf numFmtId="3" fontId="17" fillId="2" borderId="6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/>
    </xf>
    <xf numFmtId="1" fontId="9" fillId="0" borderId="0" xfId="0" applyNumberFormat="1" applyFont="1" applyBorder="1"/>
    <xf numFmtId="165" fontId="9" fillId="0" borderId="0" xfId="0" applyNumberFormat="1" applyFont="1" applyBorder="1" applyAlignment="1">
      <alignment horizontal="right"/>
    </xf>
    <xf numFmtId="0" fontId="8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" fontId="9" fillId="0" borderId="1" xfId="0" applyNumberFormat="1" applyFont="1" applyBorder="1"/>
    <xf numFmtId="9" fontId="8" fillId="0" borderId="0" xfId="0" applyNumberFormat="1" applyFont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32" fillId="2" borderId="0" xfId="0" applyFont="1" applyFill="1" applyAlignment="1">
      <alignment horizontal="right" vertical="center"/>
    </xf>
    <xf numFmtId="0" fontId="17" fillId="2" borderId="0" xfId="0" applyFont="1" applyFill="1"/>
    <xf numFmtId="0" fontId="17" fillId="2" borderId="0" xfId="0" applyFont="1" applyFill="1" applyAlignment="1">
      <alignment horizontal="right"/>
    </xf>
    <xf numFmtId="0" fontId="8" fillId="2" borderId="64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9" fillId="2" borderId="23" xfId="0" applyFont="1" applyFill="1" applyBorder="1"/>
    <xf numFmtId="0" fontId="34" fillId="2" borderId="4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3" fontId="17" fillId="2" borderId="69" xfId="0" applyNumberFormat="1" applyFont="1" applyFill="1" applyBorder="1" applyAlignment="1">
      <alignment horizontal="center" vertical="center" wrapText="1"/>
    </xf>
    <xf numFmtId="3" fontId="17" fillId="2" borderId="22" xfId="0" applyNumberFormat="1" applyFont="1" applyFill="1" applyBorder="1" applyAlignment="1">
      <alignment horizontal="right" vertical="center"/>
    </xf>
    <xf numFmtId="3" fontId="27" fillId="2" borderId="6" xfId="0" applyNumberFormat="1" applyFont="1" applyFill="1" applyBorder="1" applyAlignment="1">
      <alignment horizontal="right" vertical="center"/>
    </xf>
    <xf numFmtId="3" fontId="27" fillId="2" borderId="1" xfId="0" applyNumberFormat="1" applyFont="1" applyFill="1" applyBorder="1" applyAlignment="1">
      <alignment horizontal="right" vertical="center"/>
    </xf>
    <xf numFmtId="3" fontId="17" fillId="2" borderId="29" xfId="0" applyNumberFormat="1" applyFont="1" applyFill="1" applyBorder="1" applyAlignment="1">
      <alignment horizontal="right" vertical="center"/>
    </xf>
    <xf numFmtId="3" fontId="27" fillId="2" borderId="5" xfId="0" applyNumberFormat="1" applyFont="1" applyFill="1" applyBorder="1" applyAlignment="1">
      <alignment horizontal="right" vertical="center"/>
    </xf>
    <xf numFmtId="3" fontId="17" fillId="2" borderId="5" xfId="0" applyNumberFormat="1" applyFont="1" applyFill="1" applyBorder="1" applyAlignment="1">
      <alignment horizontal="right" vertical="center"/>
    </xf>
    <xf numFmtId="0" fontId="17" fillId="2" borderId="23" xfId="0" applyFont="1" applyFill="1" applyBorder="1"/>
    <xf numFmtId="0" fontId="17" fillId="2" borderId="0" xfId="0" applyFont="1" applyFill="1" applyBorder="1"/>
    <xf numFmtId="0" fontId="16" fillId="2" borderId="0" xfId="0" applyFont="1" applyFill="1" applyAlignment="1">
      <alignment horizontal="right" vertical="center" wrapText="1"/>
    </xf>
    <xf numFmtId="0" fontId="8" fillId="2" borderId="64" xfId="0" applyFont="1" applyFill="1" applyBorder="1" applyAlignment="1">
      <alignment horizontal="center"/>
    </xf>
    <xf numFmtId="0" fontId="16" fillId="2" borderId="79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/>
    <xf numFmtId="0" fontId="33" fillId="2" borderId="24" xfId="0" applyFont="1" applyFill="1" applyBorder="1" applyAlignment="1">
      <alignment vertical="center" wrapText="1"/>
    </xf>
    <xf numFmtId="0" fontId="34" fillId="2" borderId="10" xfId="0" applyFont="1" applyFill="1" applyBorder="1" applyAlignment="1">
      <alignment horizontal="center" vertical="center" wrapText="1"/>
    </xf>
    <xf numFmtId="3" fontId="34" fillId="2" borderId="11" xfId="0" applyNumberFormat="1" applyFont="1" applyFill="1" applyBorder="1" applyAlignment="1">
      <alignment horizontal="right" vertical="center" wrapText="1"/>
    </xf>
    <xf numFmtId="9" fontId="34" fillId="2" borderId="47" xfId="0" applyNumberFormat="1" applyFont="1" applyFill="1" applyBorder="1" applyAlignment="1">
      <alignment horizontal="right" vertical="center"/>
    </xf>
    <xf numFmtId="0" fontId="9" fillId="2" borderId="0" xfId="0" applyFont="1" applyFill="1" applyAlignment="1"/>
    <xf numFmtId="0" fontId="33" fillId="2" borderId="22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vertical="center" wrapText="1"/>
    </xf>
    <xf numFmtId="0" fontId="33" fillId="2" borderId="81" xfId="0" applyFont="1" applyFill="1" applyBorder="1" applyAlignment="1">
      <alignment vertical="center" wrapText="1"/>
    </xf>
    <xf numFmtId="0" fontId="34" fillId="2" borderId="82" xfId="0" applyFont="1" applyFill="1" applyBorder="1" applyAlignment="1">
      <alignment vertical="center" wrapText="1"/>
    </xf>
    <xf numFmtId="9" fontId="17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4" fillId="2" borderId="0" xfId="0" applyFont="1" applyFill="1" applyBorder="1"/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12" fillId="2" borderId="12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lef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3" fontId="12" fillId="2" borderId="19" xfId="0" applyNumberFormat="1" applyFont="1" applyFill="1" applyBorder="1" applyAlignment="1">
      <alignment horizontal="right" vertical="center" wrapText="1"/>
    </xf>
    <xf numFmtId="3" fontId="12" fillId="2" borderId="24" xfId="0" applyNumberFormat="1" applyFont="1" applyFill="1" applyBorder="1" applyAlignment="1">
      <alignment horizontal="right" vertical="center" wrapText="1"/>
    </xf>
    <xf numFmtId="9" fontId="12" fillId="2" borderId="70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/>
    <xf numFmtId="0" fontId="12" fillId="2" borderId="0" xfId="0" applyFont="1" applyFill="1"/>
    <xf numFmtId="49" fontId="12" fillId="2" borderId="2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2" fillId="2" borderId="6" xfId="0" applyNumberFormat="1" applyFont="1" applyFill="1" applyBorder="1" applyAlignment="1">
      <alignment horizontal="right" vertical="center" wrapText="1"/>
    </xf>
    <xf numFmtId="3" fontId="12" fillId="2" borderId="22" xfId="0" applyNumberFormat="1" applyFont="1" applyFill="1" applyBorder="1" applyAlignment="1">
      <alignment horizontal="right" vertical="center" wrapText="1"/>
    </xf>
    <xf numFmtId="9" fontId="12" fillId="2" borderId="71" xfId="0" applyNumberFormat="1" applyFont="1" applyFill="1" applyBorder="1" applyAlignment="1">
      <alignment horizontal="right" vertical="center" wrapText="1"/>
    </xf>
    <xf numFmtId="49" fontId="12" fillId="2" borderId="1" xfId="1" applyNumberFormat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49" fontId="12" fillId="2" borderId="16" xfId="1" applyNumberFormat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left" vertical="center" wrapText="1"/>
    </xf>
    <xf numFmtId="3" fontId="12" fillId="2" borderId="31" xfId="0" applyNumberFormat="1" applyFont="1" applyFill="1" applyBorder="1" applyAlignment="1">
      <alignment horizontal="right" vertical="center" wrapText="1"/>
    </xf>
    <xf numFmtId="3" fontId="12" fillId="2" borderId="25" xfId="0" applyNumberFormat="1" applyFont="1" applyFill="1" applyBorder="1" applyAlignment="1">
      <alignment horizontal="right" vertical="center" wrapText="1"/>
    </xf>
    <xf numFmtId="3" fontId="12" fillId="2" borderId="65" xfId="0" applyNumberFormat="1" applyFont="1" applyFill="1" applyBorder="1" applyAlignment="1">
      <alignment horizontal="right" vertical="center" wrapText="1"/>
    </xf>
    <xf numFmtId="9" fontId="12" fillId="2" borderId="46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3" fontId="4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49" fontId="12" fillId="2" borderId="75" xfId="0" applyNumberFormat="1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3" fontId="12" fillId="2" borderId="75" xfId="0" applyNumberFormat="1" applyFont="1" applyFill="1" applyBorder="1" applyAlignment="1">
      <alignment horizontal="center"/>
    </xf>
    <xf numFmtId="3" fontId="12" fillId="2" borderId="73" xfId="0" applyNumberFormat="1" applyFont="1" applyFill="1" applyBorder="1" applyAlignment="1">
      <alignment horizontal="center"/>
    </xf>
    <xf numFmtId="3" fontId="12" fillId="2" borderId="71" xfId="0" applyNumberFormat="1" applyFont="1" applyFill="1" applyBorder="1" applyAlignment="1">
      <alignment horizontal="center"/>
    </xf>
    <xf numFmtId="3" fontId="12" fillId="2" borderId="28" xfId="0" applyNumberFormat="1" applyFont="1" applyFill="1" applyBorder="1" applyAlignment="1">
      <alignment horizontal="center"/>
    </xf>
    <xf numFmtId="0" fontId="12" fillId="2" borderId="75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/>
    <xf numFmtId="3" fontId="12" fillId="2" borderId="1" xfId="0" applyNumberFormat="1" applyFont="1" applyFill="1" applyBorder="1"/>
    <xf numFmtId="3" fontId="12" fillId="2" borderId="6" xfId="0" applyNumberFormat="1" applyFont="1" applyFill="1" applyBorder="1"/>
    <xf numFmtId="3" fontId="12" fillId="2" borderId="22" xfId="0" applyNumberFormat="1" applyFont="1" applyFill="1" applyBorder="1"/>
    <xf numFmtId="0" fontId="12" fillId="2" borderId="75" xfId="0" applyFont="1" applyFill="1" applyBorder="1" applyAlignment="1">
      <alignment horizontal="left" vertical="center" wrapText="1"/>
    </xf>
    <xf numFmtId="49" fontId="12" fillId="2" borderId="77" xfId="0" applyNumberFormat="1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2" borderId="0" xfId="0" applyFont="1" applyFill="1"/>
    <xf numFmtId="3" fontId="7" fillId="2" borderId="64" xfId="0" applyNumberFormat="1" applyFont="1" applyFill="1" applyBorder="1" applyAlignment="1">
      <alignment horizontal="center" vertical="center"/>
    </xf>
    <xf numFmtId="3" fontId="7" fillId="2" borderId="76" xfId="0" applyNumberFormat="1" applyFont="1" applyFill="1" applyBorder="1" applyAlignment="1">
      <alignment horizontal="center" vertical="center"/>
    </xf>
    <xf numFmtId="3" fontId="7" fillId="2" borderId="59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Alignment="1"/>
    <xf numFmtId="0" fontId="12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 applyBorder="1" applyAlignment="1">
      <alignment horizontal="right" wrapText="1"/>
    </xf>
    <xf numFmtId="0" fontId="0" fillId="2" borderId="0" xfId="0" applyFill="1" applyBorder="1"/>
    <xf numFmtId="0" fontId="17" fillId="2" borderId="64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right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right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10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64" xfId="0" applyFont="1" applyFill="1" applyBorder="1"/>
    <xf numFmtId="0" fontId="9" fillId="2" borderId="64" xfId="0" applyFont="1" applyFill="1" applyBorder="1" applyAlignment="1">
      <alignment horizontal="right"/>
    </xf>
    <xf numFmtId="0" fontId="14" fillId="2" borderId="0" xfId="0" applyFont="1" applyFill="1"/>
    <xf numFmtId="0" fontId="8" fillId="2" borderId="35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28" fillId="2" borderId="66" xfId="0" applyFont="1" applyFill="1" applyBorder="1" applyAlignment="1">
      <alignment horizontal="left" vertical="center"/>
    </xf>
    <xf numFmtId="3" fontId="9" fillId="2" borderId="66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left" vertical="center" wrapText="1"/>
    </xf>
    <xf numFmtId="0" fontId="28" fillId="2" borderId="66" xfId="0" applyFont="1" applyFill="1" applyBorder="1" applyAlignment="1">
      <alignment horizontal="left" vertical="center" wrapText="1"/>
    </xf>
    <xf numFmtId="0" fontId="28" fillId="2" borderId="67" xfId="0" applyFont="1" applyFill="1" applyBorder="1" applyAlignment="1">
      <alignment horizontal="left" vertical="center" wrapText="1"/>
    </xf>
    <xf numFmtId="3" fontId="9" fillId="2" borderId="67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57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64" xfId="0" applyFont="1" applyFill="1" applyBorder="1"/>
    <xf numFmtId="0" fontId="8" fillId="2" borderId="3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textRotation="90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left" vertical="center" wrapText="1"/>
    </xf>
    <xf numFmtId="3" fontId="19" fillId="2" borderId="18" xfId="0" applyNumberFormat="1" applyFont="1" applyFill="1" applyBorder="1" applyAlignment="1">
      <alignment horizontal="right" vertical="center" wrapText="1"/>
    </xf>
    <xf numFmtId="9" fontId="19" fillId="2" borderId="19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9" fontId="19" fillId="2" borderId="6" xfId="0" applyNumberFormat="1" applyFont="1" applyFill="1" applyBorder="1" applyAlignment="1">
      <alignment horizontal="right" vertical="center" wrapText="1"/>
    </xf>
    <xf numFmtId="49" fontId="19" fillId="2" borderId="3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0" fontId="4" fillId="2" borderId="20" xfId="0" applyFont="1" applyFill="1" applyBorder="1"/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1" xfId="0" applyFont="1" applyFill="1" applyBorder="1"/>
    <xf numFmtId="0" fontId="25" fillId="2" borderId="6" xfId="0" applyFont="1" applyFill="1" applyBorder="1"/>
    <xf numFmtId="0" fontId="25" fillId="2" borderId="2" xfId="0" applyFont="1" applyFill="1" applyBorder="1"/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/>
    <xf numFmtId="0" fontId="25" fillId="2" borderId="5" xfId="0" applyFont="1" applyFill="1" applyBorder="1"/>
    <xf numFmtId="0" fontId="25" fillId="2" borderId="3" xfId="0" applyFont="1" applyFill="1" applyBorder="1"/>
    <xf numFmtId="0" fontId="23" fillId="2" borderId="0" xfId="0" applyFont="1" applyFill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9" fontId="20" fillId="2" borderId="33" xfId="0" applyNumberFormat="1" applyFont="1" applyFill="1" applyBorder="1" applyAlignment="1">
      <alignment horizontal="center" vertical="center" wrapText="1"/>
    </xf>
    <xf numFmtId="3" fontId="20" fillId="2" borderId="18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9" fontId="20" fillId="2" borderId="22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9" fontId="20" fillId="2" borderId="65" xfId="0" applyNumberFormat="1" applyFont="1" applyFill="1" applyBorder="1" applyAlignment="1">
      <alignment horizontal="center" vertical="center" wrapText="1"/>
    </xf>
    <xf numFmtId="3" fontId="20" fillId="2" borderId="31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 wrapText="1"/>
    </xf>
    <xf numFmtId="9" fontId="20" fillId="2" borderId="43" xfId="0" applyNumberFormat="1" applyFont="1" applyFill="1" applyBorder="1" applyAlignment="1">
      <alignment horizontal="center" vertical="center"/>
    </xf>
    <xf numFmtId="3" fontId="20" fillId="2" borderId="39" xfId="0" applyNumberFormat="1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9" fontId="20" fillId="2" borderId="22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9" fontId="20" fillId="2" borderId="24" xfId="0" applyNumberFormat="1" applyFont="1" applyFill="1" applyBorder="1" applyAlignment="1">
      <alignment horizontal="center" vertical="center"/>
    </xf>
    <xf numFmtId="3" fontId="20" fillId="2" borderId="10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9" fontId="20" fillId="2" borderId="33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9" fontId="20" fillId="2" borderId="29" xfId="0" applyNumberFormat="1" applyFont="1" applyFill="1" applyBorder="1" applyAlignment="1">
      <alignment horizontal="center" vertical="center"/>
    </xf>
    <xf numFmtId="3" fontId="20" fillId="2" borderId="4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9" fontId="20" fillId="2" borderId="65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8" fillId="2" borderId="64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 wrapText="1"/>
    </xf>
    <xf numFmtId="3" fontId="20" fillId="2" borderId="43" xfId="0" applyNumberFormat="1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vertical="center"/>
    </xf>
    <xf numFmtId="0" fontId="20" fillId="2" borderId="17" xfId="0" applyFont="1" applyFill="1" applyBorder="1" applyAlignment="1">
      <alignment vertical="center"/>
    </xf>
    <xf numFmtId="3" fontId="20" fillId="2" borderId="14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73" xfId="0" applyFont="1" applyFill="1" applyBorder="1" applyAlignment="1">
      <alignment horizontal="center" vertical="center"/>
    </xf>
    <xf numFmtId="3" fontId="20" fillId="2" borderId="3" xfId="0" applyNumberFormat="1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vertical="center"/>
    </xf>
    <xf numFmtId="0" fontId="20" fillId="2" borderId="64" xfId="0" applyFont="1" applyFill="1" applyBorder="1" applyAlignment="1">
      <alignment horizontal="left" vertical="center"/>
    </xf>
    <xf numFmtId="0" fontId="13" fillId="2" borderId="0" xfId="0" applyFont="1" applyFill="1"/>
    <xf numFmtId="49" fontId="13" fillId="2" borderId="0" xfId="0" applyNumberFormat="1" applyFont="1" applyFill="1"/>
    <xf numFmtId="0" fontId="21" fillId="2" borderId="0" xfId="0" applyFont="1" applyFill="1"/>
    <xf numFmtId="49" fontId="21" fillId="2" borderId="0" xfId="0" applyNumberFormat="1" applyFont="1" applyFill="1"/>
    <xf numFmtId="0" fontId="22" fillId="2" borderId="0" xfId="0" applyFont="1" applyFill="1"/>
    <xf numFmtId="0" fontId="21" fillId="2" borderId="0" xfId="0" applyFont="1" applyFill="1" applyBorder="1"/>
    <xf numFmtId="0" fontId="23" fillId="2" borderId="0" xfId="0" applyFont="1" applyFill="1" applyAlignment="1">
      <alignment horizontal="right"/>
    </xf>
    <xf numFmtId="0" fontId="21" fillId="2" borderId="35" xfId="0" applyFont="1" applyFill="1" applyBorder="1" applyAlignment="1">
      <alignment horizontal="center" vertical="center" wrapText="1"/>
    </xf>
    <xf numFmtId="49" fontId="21" fillId="2" borderId="34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49" fontId="21" fillId="2" borderId="33" xfId="0" applyNumberFormat="1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49" fontId="13" fillId="2" borderId="22" xfId="0" applyNumberFormat="1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6" xfId="0" applyFont="1" applyFill="1" applyBorder="1"/>
    <xf numFmtId="49" fontId="13" fillId="2" borderId="3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0" fontId="13" fillId="2" borderId="18" xfId="0" applyFont="1" applyFill="1" applyBorder="1"/>
    <xf numFmtId="0" fontId="13" fillId="2" borderId="19" xfId="0" applyFont="1" applyFill="1" applyBorder="1"/>
    <xf numFmtId="0" fontId="13" fillId="2" borderId="10" xfId="0" applyFont="1" applyFill="1" applyBorder="1"/>
    <xf numFmtId="49" fontId="13" fillId="2" borderId="2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0" fontId="13" fillId="2" borderId="27" xfId="0" applyFont="1" applyFill="1" applyBorder="1"/>
    <xf numFmtId="0" fontId="13" fillId="2" borderId="15" xfId="0" applyFont="1" applyFill="1" applyBorder="1"/>
    <xf numFmtId="0" fontId="13" fillId="2" borderId="5" xfId="0" applyFont="1" applyFill="1" applyBorder="1"/>
    <xf numFmtId="49" fontId="4" fillId="2" borderId="0" xfId="0" applyNumberFormat="1" applyFont="1" applyFill="1"/>
    <xf numFmtId="0" fontId="37" fillId="2" borderId="0" xfId="0" applyNumberFormat="1" applyFont="1" applyFill="1" applyAlignment="1" applyProtection="1"/>
    <xf numFmtId="0" fontId="40" fillId="2" borderId="0" xfId="0" applyNumberFormat="1" applyFont="1" applyFill="1" applyAlignment="1" applyProtection="1">
      <alignment horizontal="right"/>
    </xf>
    <xf numFmtId="0" fontId="37" fillId="2" borderId="0" xfId="0" applyNumberFormat="1" applyFont="1" applyFill="1" applyAlignment="1" applyProtection="1">
      <alignment horizontal="right"/>
    </xf>
    <xf numFmtId="0" fontId="37" fillId="2" borderId="92" xfId="0" applyNumberFormat="1" applyFont="1" applyFill="1" applyBorder="1" applyAlignment="1" applyProtection="1">
      <alignment horizontal="center" vertical="center" wrapText="1"/>
    </xf>
    <xf numFmtId="0" fontId="37" fillId="2" borderId="93" xfId="0" applyNumberFormat="1" applyFont="1" applyFill="1" applyBorder="1" applyAlignment="1" applyProtection="1">
      <alignment horizontal="center" vertical="center" wrapText="1"/>
    </xf>
    <xf numFmtId="0" fontId="37" fillId="2" borderId="23" xfId="0" applyNumberFormat="1" applyFont="1" applyFill="1" applyBorder="1" applyAlignment="1" applyProtection="1"/>
    <xf numFmtId="0" fontId="39" fillId="2" borderId="103" xfId="0" applyNumberFormat="1" applyFont="1" applyFill="1" applyBorder="1" applyAlignment="1" applyProtection="1"/>
    <xf numFmtId="4" fontId="39" fillId="2" borderId="96" xfId="0" applyNumberFormat="1" applyFont="1" applyFill="1" applyBorder="1" applyAlignment="1" applyProtection="1">
      <alignment horizontal="center" vertical="center"/>
    </xf>
    <xf numFmtId="4" fontId="39" fillId="2" borderId="97" xfId="0" applyNumberFormat="1" applyFont="1" applyFill="1" applyBorder="1" applyAlignment="1" applyProtection="1">
      <alignment horizontal="center" vertical="center"/>
    </xf>
    <xf numFmtId="4" fontId="39" fillId="2" borderId="102" xfId="0" applyNumberFormat="1" applyFont="1" applyFill="1" applyBorder="1" applyAlignment="1" applyProtection="1">
      <alignment horizontal="center" vertical="center"/>
    </xf>
    <xf numFmtId="4" fontId="39" fillId="2" borderId="92" xfId="0" applyNumberFormat="1" applyFont="1" applyFill="1" applyBorder="1" applyAlignment="1" applyProtection="1">
      <alignment horizontal="center" vertical="center"/>
    </xf>
    <xf numFmtId="0" fontId="9" fillId="2" borderId="52" xfId="0" applyFont="1" applyFill="1" applyBorder="1" applyAlignment="1">
      <alignment vertical="center" wrapText="1"/>
    </xf>
    <xf numFmtId="0" fontId="9" fillId="2" borderId="56" xfId="0" applyFont="1" applyFill="1" applyBorder="1" applyAlignment="1">
      <alignment horizontal="right" vertical="center"/>
    </xf>
    <xf numFmtId="3" fontId="20" fillId="2" borderId="66" xfId="0" applyNumberFormat="1" applyFont="1" applyFill="1" applyBorder="1" applyAlignment="1">
      <alignment horizontal="center" vertical="center"/>
    </xf>
    <xf numFmtId="3" fontId="42" fillId="2" borderId="26" xfId="0" applyNumberFormat="1" applyFont="1" applyFill="1" applyBorder="1" applyAlignment="1">
      <alignment horizontal="center" vertical="center"/>
    </xf>
    <xf numFmtId="3" fontId="31" fillId="2" borderId="26" xfId="0" applyNumberFormat="1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right" vertical="center"/>
    </xf>
    <xf numFmtId="3" fontId="20" fillId="2" borderId="74" xfId="0" applyNumberFormat="1" applyFont="1" applyFill="1" applyBorder="1" applyAlignment="1">
      <alignment horizontal="center" vertical="center"/>
    </xf>
    <xf numFmtId="0" fontId="17" fillId="2" borderId="21" xfId="0" applyFont="1" applyFill="1" applyBorder="1"/>
    <xf numFmtId="3" fontId="30" fillId="2" borderId="26" xfId="0" applyNumberFormat="1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10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 wrapText="1"/>
    </xf>
    <xf numFmtId="3" fontId="20" fillId="2" borderId="35" xfId="0" applyNumberFormat="1" applyFont="1" applyFill="1" applyBorder="1" applyAlignment="1">
      <alignment horizontal="center" vertical="center"/>
    </xf>
    <xf numFmtId="3" fontId="20" fillId="2" borderId="107" xfId="0" applyNumberFormat="1" applyFont="1" applyFill="1" applyBorder="1" applyAlignment="1">
      <alignment horizontal="center" vertical="center"/>
    </xf>
    <xf numFmtId="3" fontId="20" fillId="2" borderId="63" xfId="0" applyNumberFormat="1" applyFont="1" applyFill="1" applyBorder="1" applyAlignment="1">
      <alignment horizontal="center" vertical="center"/>
    </xf>
    <xf numFmtId="0" fontId="17" fillId="2" borderId="64" xfId="0" applyFont="1" applyFill="1" applyBorder="1"/>
    <xf numFmtId="0" fontId="8" fillId="2" borderId="58" xfId="0" applyFont="1" applyFill="1" applyBorder="1" applyAlignment="1">
      <alignment horizontal="center" vertical="center" wrapText="1"/>
    </xf>
    <xf numFmtId="4" fontId="17" fillId="2" borderId="26" xfId="0" applyNumberFormat="1" applyFont="1" applyFill="1" applyBorder="1" applyAlignment="1">
      <alignment horizontal="center" vertical="center"/>
    </xf>
    <xf numFmtId="4" fontId="17" fillId="2" borderId="67" xfId="0" applyNumberFormat="1" applyFont="1" applyFill="1" applyBorder="1" applyAlignment="1">
      <alignment horizontal="center" vertical="center"/>
    </xf>
    <xf numFmtId="0" fontId="20" fillId="2" borderId="0" xfId="0" applyFont="1" applyFill="1"/>
    <xf numFmtId="3" fontId="34" fillId="2" borderId="1" xfId="0" applyNumberFormat="1" applyFont="1" applyFill="1" applyBorder="1" applyAlignment="1">
      <alignment vertical="center" wrapText="1"/>
    </xf>
    <xf numFmtId="3" fontId="17" fillId="2" borderId="47" xfId="0" applyNumberFormat="1" applyFont="1" applyFill="1" applyBorder="1" applyAlignment="1">
      <alignment horizontal="right" vertical="center"/>
    </xf>
    <xf numFmtId="3" fontId="17" fillId="2" borderId="71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3" fontId="19" fillId="2" borderId="1" xfId="0" applyNumberFormat="1" applyFont="1" applyFill="1" applyBorder="1" applyAlignment="1">
      <alignment horizontal="right" vertical="center"/>
    </xf>
    <xf numFmtId="3" fontId="34" fillId="2" borderId="110" xfId="0" applyNumberFormat="1" applyFont="1" applyFill="1" applyBorder="1" applyAlignment="1">
      <alignment horizontal="right" vertical="center"/>
    </xf>
    <xf numFmtId="3" fontId="34" fillId="2" borderId="24" xfId="0" applyNumberFormat="1" applyFont="1" applyFill="1" applyBorder="1" applyAlignment="1">
      <alignment horizontal="right" vertical="center" wrapText="1"/>
    </xf>
    <xf numFmtId="0" fontId="34" fillId="2" borderId="23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right"/>
    </xf>
    <xf numFmtId="3" fontId="19" fillId="2" borderId="24" xfId="0" applyNumberFormat="1" applyFont="1" applyFill="1" applyBorder="1" applyAlignment="1">
      <alignment horizontal="right" vertical="center"/>
    </xf>
    <xf numFmtId="3" fontId="19" fillId="2" borderId="11" xfId="0" applyNumberFormat="1" applyFont="1" applyFill="1" applyBorder="1" applyAlignment="1">
      <alignment horizontal="right" vertical="center"/>
    </xf>
    <xf numFmtId="3" fontId="19" fillId="2" borderId="68" xfId="0" applyNumberFormat="1" applyFont="1" applyFill="1" applyBorder="1" applyAlignment="1">
      <alignment horizontal="right" vertical="center"/>
    </xf>
    <xf numFmtId="3" fontId="19" fillId="2" borderId="37" xfId="0" applyNumberFormat="1" applyFont="1" applyFill="1" applyBorder="1" applyAlignment="1">
      <alignment horizontal="right" vertical="center"/>
    </xf>
    <xf numFmtId="3" fontId="19" fillId="2" borderId="86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/>
    <xf numFmtId="3" fontId="13" fillId="2" borderId="6" xfId="0" applyNumberFormat="1" applyFont="1" applyFill="1" applyBorder="1"/>
    <xf numFmtId="3" fontId="13" fillId="2" borderId="37" xfId="0" applyNumberFormat="1" applyFont="1" applyFill="1" applyBorder="1"/>
    <xf numFmtId="3" fontId="13" fillId="2" borderId="19" xfId="0" applyNumberFormat="1" applyFont="1" applyFill="1" applyBorder="1"/>
    <xf numFmtId="4" fontId="39" fillId="2" borderId="88" xfId="0" applyNumberFormat="1" applyFont="1" applyFill="1" applyBorder="1" applyAlignment="1" applyProtection="1"/>
    <xf numFmtId="4" fontId="39" fillId="2" borderId="90" xfId="0" applyNumberFormat="1" applyFont="1" applyFill="1" applyBorder="1" applyAlignment="1" applyProtection="1">
      <alignment horizontal="center" vertical="center"/>
    </xf>
    <xf numFmtId="0" fontId="39" fillId="2" borderId="94" xfId="0" applyNumberFormat="1" applyFont="1" applyFill="1" applyBorder="1" applyAlignment="1" applyProtection="1"/>
    <xf numFmtId="4" fontId="39" fillId="2" borderId="1" xfId="0" applyNumberFormat="1" applyFont="1" applyFill="1" applyBorder="1" applyAlignment="1" applyProtection="1"/>
    <xf numFmtId="0" fontId="39" fillId="2" borderId="1" xfId="0" applyNumberFormat="1" applyFont="1" applyFill="1" applyBorder="1" applyAlignment="1" applyProtection="1"/>
    <xf numFmtId="3" fontId="12" fillId="2" borderId="28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/>
    <xf numFmtId="3" fontId="17" fillId="2" borderId="28" xfId="0" applyNumberFormat="1" applyFont="1" applyFill="1" applyBorder="1" applyAlignment="1">
      <alignment horizontal="right" vertical="center"/>
    </xf>
    <xf numFmtId="9" fontId="17" fillId="2" borderId="71" xfId="2" applyFont="1" applyFill="1" applyBorder="1" applyAlignment="1">
      <alignment horizontal="right" vertical="center"/>
    </xf>
    <xf numFmtId="9" fontId="17" fillId="2" borderId="69" xfId="2" applyFont="1" applyFill="1" applyBorder="1" applyAlignment="1">
      <alignment horizontal="right" vertical="center"/>
    </xf>
    <xf numFmtId="0" fontId="17" fillId="2" borderId="0" xfId="0" applyFont="1" applyFill="1" applyAlignment="1"/>
    <xf numFmtId="0" fontId="16" fillId="2" borderId="6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3" fontId="17" fillId="2" borderId="25" xfId="0" applyNumberFormat="1" applyFont="1" applyFill="1" applyBorder="1" applyAlignment="1">
      <alignment horizontal="center" vertical="center"/>
    </xf>
    <xf numFmtId="3" fontId="17" fillId="2" borderId="29" xfId="0" applyNumberFormat="1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3" fontId="17" fillId="2" borderId="64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69" xfId="0" applyNumberFormat="1" applyFont="1" applyFill="1" applyBorder="1" applyAlignment="1">
      <alignment horizontal="center" vertical="center"/>
    </xf>
    <xf numFmtId="49" fontId="33" fillId="2" borderId="2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0" fontId="33" fillId="2" borderId="6" xfId="0" applyFont="1" applyFill="1" applyBorder="1" applyAlignment="1">
      <alignment horizontal="center" vertical="center"/>
    </xf>
    <xf numFmtId="0" fontId="17" fillId="2" borderId="23" xfId="0" applyFont="1" applyFill="1" applyBorder="1" applyAlignment="1"/>
    <xf numFmtId="49" fontId="34" fillId="2" borderId="22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vertical="center"/>
    </xf>
    <xf numFmtId="0" fontId="33" fillId="2" borderId="10" xfId="0" applyFont="1" applyFill="1" applyBorder="1" applyAlignment="1">
      <alignment vertical="center"/>
    </xf>
    <xf numFmtId="0" fontId="34" fillId="2" borderId="27" xfId="0" applyFont="1" applyFill="1" applyBorder="1" applyAlignment="1">
      <alignment vertical="center"/>
    </xf>
    <xf numFmtId="0" fontId="17" fillId="2" borderId="0" xfId="0" applyFont="1" applyFill="1" applyBorder="1" applyAlignment="1"/>
    <xf numFmtId="0" fontId="34" fillId="2" borderId="10" xfId="0" applyFont="1" applyFill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49" fontId="34" fillId="2" borderId="2" xfId="0" applyNumberFormat="1" applyFont="1" applyFill="1" applyBorder="1" applyAlignment="1">
      <alignment horizontal="center" vertical="center"/>
    </xf>
    <xf numFmtId="49" fontId="33" fillId="2" borderId="22" xfId="0" applyNumberFormat="1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17" fillId="2" borderId="51" xfId="0" applyFont="1" applyFill="1" applyBorder="1" applyAlignment="1"/>
    <xf numFmtId="49" fontId="34" fillId="2" borderId="3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49" fontId="34" fillId="2" borderId="5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Alignment="1"/>
    <xf numFmtId="0" fontId="4" fillId="0" borderId="1" xfId="0" applyFont="1" applyBorder="1"/>
    <xf numFmtId="3" fontId="4" fillId="0" borderId="1" xfId="0" applyNumberFormat="1" applyFont="1" applyBorder="1"/>
    <xf numFmtId="9" fontId="34" fillId="2" borderId="71" xfId="0" applyNumberFormat="1" applyFont="1" applyFill="1" applyBorder="1" applyAlignment="1">
      <alignment horizontal="right"/>
    </xf>
    <xf numFmtId="3" fontId="34" fillId="2" borderId="28" xfId="0" applyNumberFormat="1" applyFont="1" applyFill="1" applyBorder="1" applyAlignment="1">
      <alignment horizontal="right"/>
    </xf>
    <xf numFmtId="3" fontId="34" fillId="2" borderId="22" xfId="0" applyNumberFormat="1" applyFont="1" applyFill="1" applyBorder="1" applyAlignment="1">
      <alignment horizontal="right" wrapText="1"/>
    </xf>
    <xf numFmtId="3" fontId="34" fillId="2" borderId="6" xfId="0" applyNumberFormat="1" applyFont="1" applyFill="1" applyBorder="1" applyAlignment="1">
      <alignment horizontal="right" wrapText="1"/>
    </xf>
    <xf numFmtId="3" fontId="45" fillId="2" borderId="1" xfId="0" applyNumberFormat="1" applyFont="1" applyFill="1" applyBorder="1" applyAlignment="1">
      <alignment horizontal="right"/>
    </xf>
    <xf numFmtId="3" fontId="43" fillId="0" borderId="10" xfId="0" applyNumberFormat="1" applyFont="1" applyBorder="1" applyAlignment="1">
      <alignment horizontal="right"/>
    </xf>
    <xf numFmtId="3" fontId="43" fillId="0" borderId="1" xfId="0" applyNumberFormat="1" applyFont="1" applyBorder="1" applyAlignment="1">
      <alignment horizontal="right"/>
    </xf>
    <xf numFmtId="3" fontId="43" fillId="2" borderId="1" xfId="0" applyNumberFormat="1" applyFont="1" applyFill="1" applyBorder="1" applyAlignment="1">
      <alignment horizontal="right"/>
    </xf>
    <xf numFmtId="3" fontId="43" fillId="0" borderId="27" xfId="0" applyNumberFormat="1" applyFont="1" applyBorder="1" applyAlignment="1">
      <alignment horizontal="right"/>
    </xf>
    <xf numFmtId="3" fontId="43" fillId="2" borderId="27" xfId="0" applyNumberFormat="1" applyFont="1" applyFill="1" applyBorder="1" applyAlignment="1">
      <alignment horizontal="right"/>
    </xf>
    <xf numFmtId="3" fontId="43" fillId="2" borderId="10" xfId="0" applyNumberFormat="1" applyFont="1" applyFill="1" applyBorder="1" applyAlignment="1">
      <alignment horizontal="right"/>
    </xf>
    <xf numFmtId="3" fontId="44" fillId="2" borderId="1" xfId="0" applyNumberFormat="1" applyFont="1" applyFill="1" applyBorder="1" applyAlignment="1">
      <alignment horizontal="right" shrinkToFit="1"/>
    </xf>
    <xf numFmtId="3" fontId="20" fillId="2" borderId="36" xfId="0" applyNumberFormat="1" applyFont="1" applyFill="1" applyBorder="1" applyAlignment="1">
      <alignment horizontal="center" vertical="center" readingOrder="1"/>
    </xf>
    <xf numFmtId="0" fontId="9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right" vertical="center" wrapText="1"/>
    </xf>
    <xf numFmtId="0" fontId="32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17" fillId="0" borderId="0" xfId="0" applyFont="1" applyFill="1" applyAlignment="1">
      <alignment horizontal="right" vertical="center"/>
    </xf>
    <xf numFmtId="0" fontId="8" fillId="0" borderId="64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right" vertical="center"/>
    </xf>
    <xf numFmtId="0" fontId="34" fillId="0" borderId="3" xfId="0" applyFont="1" applyFill="1" applyBorder="1" applyAlignment="1">
      <alignment horizontal="right" vertical="center" wrapText="1"/>
    </xf>
    <xf numFmtId="0" fontId="34" fillId="0" borderId="4" xfId="0" applyFont="1" applyFill="1" applyBorder="1" applyAlignment="1">
      <alignment horizontal="right" vertical="center" wrapText="1"/>
    </xf>
    <xf numFmtId="0" fontId="34" fillId="0" borderId="5" xfId="0" applyFont="1" applyFill="1" applyBorder="1" applyAlignment="1">
      <alignment horizontal="right" vertical="center" wrapText="1"/>
    </xf>
    <xf numFmtId="0" fontId="34" fillId="0" borderId="29" xfId="0" applyFont="1" applyFill="1" applyBorder="1" applyAlignment="1">
      <alignment horizontal="right" vertical="center" wrapText="1"/>
    </xf>
    <xf numFmtId="3" fontId="17" fillId="0" borderId="44" xfId="0" applyNumberFormat="1" applyFont="1" applyFill="1" applyBorder="1" applyAlignment="1">
      <alignment horizontal="right" vertical="center" wrapText="1"/>
    </xf>
    <xf numFmtId="3" fontId="17" fillId="0" borderId="5" xfId="0" applyNumberFormat="1" applyFont="1" applyFill="1" applyBorder="1" applyAlignment="1">
      <alignment horizontal="right" vertical="center" wrapText="1"/>
    </xf>
    <xf numFmtId="3" fontId="17" fillId="0" borderId="69" xfId="0" applyNumberFormat="1" applyFont="1" applyFill="1" applyBorder="1" applyAlignment="1">
      <alignment horizontal="right" vertical="center" wrapText="1"/>
    </xf>
    <xf numFmtId="0" fontId="33" fillId="0" borderId="32" xfId="0" applyFont="1" applyFill="1" applyBorder="1" applyAlignment="1">
      <alignment horizontal="right" vertical="center"/>
    </xf>
    <xf numFmtId="0" fontId="33" fillId="0" borderId="10" xfId="0" applyFont="1" applyFill="1" applyBorder="1" applyAlignment="1">
      <alignment horizontal="right" vertical="center"/>
    </xf>
    <xf numFmtId="0" fontId="34" fillId="0" borderId="22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34" fillId="0" borderId="6" xfId="0" applyFont="1" applyFill="1" applyBorder="1" applyAlignment="1">
      <alignment horizontal="right" vertical="center"/>
    </xf>
    <xf numFmtId="3" fontId="17" fillId="0" borderId="22" xfId="0" applyNumberFormat="1" applyFont="1" applyFill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33" fillId="0" borderId="27" xfId="0" applyFont="1" applyFill="1" applyBorder="1" applyAlignment="1">
      <alignment horizontal="right" vertical="center"/>
    </xf>
    <xf numFmtId="0" fontId="34" fillId="0" borderId="29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right" vertical="center"/>
    </xf>
    <xf numFmtId="0" fontId="34" fillId="0" borderId="5" xfId="0" applyFont="1" applyFill="1" applyBorder="1" applyAlignment="1">
      <alignment horizontal="right" vertical="center"/>
    </xf>
    <xf numFmtId="3" fontId="17" fillId="0" borderId="29" xfId="0" applyNumberFormat="1" applyFont="1" applyFill="1" applyBorder="1" applyAlignment="1">
      <alignment horizontal="right" vertical="center"/>
    </xf>
    <xf numFmtId="3" fontId="17" fillId="0" borderId="5" xfId="0" applyNumberFormat="1" applyFont="1" applyFill="1" applyBorder="1" applyAlignment="1">
      <alignment horizontal="right" vertical="center"/>
    </xf>
    <xf numFmtId="3" fontId="17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9" fontId="17" fillId="0" borderId="71" xfId="0" applyNumberFormat="1" applyFont="1" applyFill="1" applyBorder="1" applyAlignment="1">
      <alignment vertical="center"/>
    </xf>
    <xf numFmtId="9" fontId="17" fillId="0" borderId="78" xfId="0" applyNumberFormat="1" applyFont="1" applyFill="1" applyBorder="1" applyAlignment="1">
      <alignment vertical="center"/>
    </xf>
    <xf numFmtId="9" fontId="17" fillId="0" borderId="70" xfId="0" applyNumberFormat="1" applyFont="1" applyFill="1" applyBorder="1" applyAlignment="1">
      <alignment vertical="center"/>
    </xf>
    <xf numFmtId="9" fontId="17" fillId="0" borderId="69" xfId="0" applyNumberFormat="1" applyFont="1" applyFill="1" applyBorder="1" applyAlignment="1">
      <alignment vertical="center"/>
    </xf>
    <xf numFmtId="3" fontId="4" fillId="2" borderId="0" xfId="0" applyNumberFormat="1" applyFont="1" applyFill="1"/>
    <xf numFmtId="3" fontId="4" fillId="2" borderId="21" xfId="0" applyNumberFormat="1" applyFont="1" applyFill="1" applyBorder="1"/>
    <xf numFmtId="3" fontId="9" fillId="2" borderId="0" xfId="0" applyNumberFormat="1" applyFont="1" applyFill="1" applyAlignment="1"/>
    <xf numFmtId="0" fontId="16" fillId="0" borderId="11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9" fontId="17" fillId="2" borderId="1" xfId="2" applyFont="1" applyFill="1" applyBorder="1" applyAlignment="1">
      <alignment horizontal="right" vertical="center"/>
    </xf>
    <xf numFmtId="3" fontId="1" fillId="0" borderId="1" xfId="7" applyNumberFormat="1" applyBorder="1"/>
    <xf numFmtId="3" fontId="46" fillId="0" borderId="1" xfId="6" applyNumberFormat="1" applyBorder="1"/>
    <xf numFmtId="3" fontId="19" fillId="2" borderId="22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/>
    </xf>
    <xf numFmtId="4" fontId="13" fillId="2" borderId="6" xfId="0" applyNumberFormat="1" applyFont="1" applyFill="1" applyBorder="1"/>
    <xf numFmtId="4" fontId="13" fillId="2" borderId="37" xfId="0" applyNumberFormat="1" applyFont="1" applyFill="1" applyBorder="1"/>
    <xf numFmtId="4" fontId="13" fillId="2" borderId="19" xfId="0" applyNumberFormat="1" applyFont="1" applyFill="1" applyBorder="1"/>
    <xf numFmtId="0" fontId="34" fillId="0" borderId="14" xfId="0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horizontal="right" vertical="center"/>
    </xf>
    <xf numFmtId="0" fontId="34" fillId="0" borderId="15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right" vertical="center"/>
    </xf>
    <xf numFmtId="3" fontId="17" fillId="0" borderId="14" xfId="0" applyNumberFormat="1" applyFont="1" applyFill="1" applyBorder="1" applyAlignment="1">
      <alignment horizontal="right" vertical="center"/>
    </xf>
    <xf numFmtId="3" fontId="17" fillId="0" borderId="12" xfId="0" applyNumberFormat="1" applyFont="1" applyFill="1" applyBorder="1" applyAlignment="1">
      <alignment horizontal="right" vertical="center"/>
    </xf>
    <xf numFmtId="3" fontId="17" fillId="0" borderId="15" xfId="0" applyNumberFormat="1" applyFont="1" applyFill="1" applyBorder="1" applyAlignment="1">
      <alignment horizontal="right" vertical="center"/>
    </xf>
    <xf numFmtId="3" fontId="17" fillId="0" borderId="11" xfId="0" applyNumberFormat="1" applyFont="1" applyFill="1" applyBorder="1" applyAlignment="1">
      <alignment horizontal="right" vertical="center"/>
    </xf>
    <xf numFmtId="9" fontId="17" fillId="0" borderId="55" xfId="0" applyNumberFormat="1" applyFont="1" applyFill="1" applyBorder="1" applyAlignment="1">
      <alignment vertical="center"/>
    </xf>
    <xf numFmtId="9" fontId="17" fillId="0" borderId="66" xfId="0" applyNumberFormat="1" applyFont="1" applyFill="1" applyBorder="1" applyAlignment="1">
      <alignment vertical="center"/>
    </xf>
    <xf numFmtId="0" fontId="34" fillId="0" borderId="22" xfId="0" applyFont="1" applyFill="1" applyBorder="1" applyAlignment="1">
      <alignment horizontal="right" vertical="center"/>
    </xf>
    <xf numFmtId="0" fontId="34" fillId="0" borderId="6" xfId="0" applyFont="1" applyFill="1" applyBorder="1" applyAlignment="1">
      <alignment horizontal="right" vertical="center"/>
    </xf>
    <xf numFmtId="9" fontId="17" fillId="0" borderId="15" xfId="0" applyNumberFormat="1" applyFont="1" applyFill="1" applyBorder="1" applyAlignment="1">
      <alignment vertical="center"/>
    </xf>
    <xf numFmtId="9" fontId="17" fillId="0" borderId="11" xfId="0" applyNumberFormat="1" applyFont="1" applyFill="1" applyBorder="1" applyAlignment="1">
      <alignment vertical="center"/>
    </xf>
    <xf numFmtId="0" fontId="34" fillId="0" borderId="24" xfId="0" applyFont="1" applyFill="1" applyBorder="1" applyAlignment="1">
      <alignment horizontal="right" vertical="center"/>
    </xf>
    <xf numFmtId="3" fontId="17" fillId="0" borderId="38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38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9" fontId="17" fillId="0" borderId="58" xfId="0" applyNumberFormat="1" applyFont="1" applyFill="1" applyBorder="1" applyAlignment="1">
      <alignment vertical="center"/>
    </xf>
    <xf numFmtId="9" fontId="17" fillId="2" borderId="15" xfId="2" applyFont="1" applyFill="1" applyBorder="1" applyAlignment="1">
      <alignment horizontal="right" vertical="center"/>
    </xf>
    <xf numFmtId="9" fontId="17" fillId="2" borderId="11" xfId="2" applyFont="1" applyFill="1" applyBorder="1" applyAlignment="1">
      <alignment horizontal="right" vertical="center"/>
    </xf>
    <xf numFmtId="3" fontId="17" fillId="2" borderId="55" xfId="0" applyNumberFormat="1" applyFont="1" applyFill="1" applyBorder="1" applyAlignment="1">
      <alignment horizontal="right" vertical="center"/>
    </xf>
    <xf numFmtId="3" fontId="17" fillId="2" borderId="66" xfId="0" applyNumberFormat="1" applyFont="1" applyFill="1" applyBorder="1" applyAlignment="1">
      <alignment horizontal="right" vertical="center"/>
    </xf>
    <xf numFmtId="9" fontId="17" fillId="2" borderId="78" xfId="2" applyFont="1" applyFill="1" applyBorder="1" applyAlignment="1">
      <alignment horizontal="right" vertical="center"/>
    </xf>
    <xf numFmtId="9" fontId="17" fillId="2" borderId="70" xfId="2" applyFont="1" applyFill="1" applyBorder="1" applyAlignment="1">
      <alignment horizontal="right" vertical="center"/>
    </xf>
    <xf numFmtId="0" fontId="16" fillId="2" borderId="4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3" fontId="17" fillId="2" borderId="27" xfId="0" applyNumberFormat="1" applyFont="1" applyFill="1" applyBorder="1" applyAlignment="1">
      <alignment horizontal="right" vertical="center"/>
    </xf>
    <xf numFmtId="3" fontId="17" fillId="2" borderId="10" xfId="0" applyNumberFormat="1" applyFont="1" applyFill="1" applyBorder="1" applyAlignment="1">
      <alignment horizontal="right" vertical="center"/>
    </xf>
    <xf numFmtId="49" fontId="34" fillId="2" borderId="22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horizontal="center" vertical="center"/>
    </xf>
    <xf numFmtId="3" fontId="17" fillId="2" borderId="86" xfId="0" applyNumberFormat="1" applyFont="1" applyFill="1" applyBorder="1" applyAlignment="1">
      <alignment horizontal="right" vertical="center"/>
    </xf>
    <xf numFmtId="3" fontId="17" fillId="2" borderId="24" xfId="0" applyNumberFormat="1" applyFont="1" applyFill="1" applyBorder="1" applyAlignment="1">
      <alignment horizontal="right" vertical="center"/>
    </xf>
    <xf numFmtId="3" fontId="27" fillId="2" borderId="15" xfId="0" applyNumberFormat="1" applyFont="1" applyFill="1" applyBorder="1" applyAlignment="1">
      <alignment horizontal="right" vertical="center"/>
    </xf>
    <xf numFmtId="3" fontId="27" fillId="2" borderId="11" xfId="0" applyNumberFormat="1" applyFont="1" applyFill="1" applyBorder="1" applyAlignment="1">
      <alignment horizontal="right" vertical="center"/>
    </xf>
    <xf numFmtId="3" fontId="17" fillId="2" borderId="15" xfId="0" applyNumberFormat="1" applyFont="1" applyFill="1" applyBorder="1" applyAlignment="1">
      <alignment horizontal="right" vertical="center"/>
    </xf>
    <xf numFmtId="3" fontId="17" fillId="2" borderId="11" xfId="0" applyNumberFormat="1" applyFont="1" applyFill="1" applyBorder="1" applyAlignment="1">
      <alignment horizontal="right" vertical="center"/>
    </xf>
    <xf numFmtId="3" fontId="17" fillId="2" borderId="14" xfId="0" applyNumberFormat="1" applyFont="1" applyFill="1" applyBorder="1" applyAlignment="1">
      <alignment horizontal="right" vertical="center"/>
    </xf>
    <xf numFmtId="3" fontId="17" fillId="2" borderId="12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3" fontId="16" fillId="2" borderId="48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3" fontId="16" fillId="2" borderId="38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>
      <alignment horizontal="center" vertical="center"/>
    </xf>
    <xf numFmtId="9" fontId="17" fillId="2" borderId="0" xfId="0" applyNumberFormat="1" applyFont="1" applyFill="1" applyBorder="1" applyAlignment="1">
      <alignment horizontal="center" vertical="center"/>
    </xf>
    <xf numFmtId="0" fontId="16" fillId="2" borderId="68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 wrapText="1"/>
    </xf>
    <xf numFmtId="0" fontId="16" fillId="2" borderId="84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9" fontId="34" fillId="2" borderId="55" xfId="0" applyNumberFormat="1" applyFont="1" applyFill="1" applyBorder="1" applyAlignment="1">
      <alignment horizontal="right"/>
    </xf>
    <xf numFmtId="9" fontId="34" fillId="2" borderId="57" xfId="0" applyNumberFormat="1" applyFont="1" applyFill="1" applyBorder="1" applyAlignment="1">
      <alignment horizontal="right"/>
    </xf>
    <xf numFmtId="3" fontId="34" fillId="2" borderId="27" xfId="0" applyNumberFormat="1" applyFont="1" applyFill="1" applyBorder="1" applyAlignment="1">
      <alignment horizontal="right" wrapText="1"/>
    </xf>
    <xf numFmtId="3" fontId="34" fillId="2" borderId="83" xfId="0" applyNumberFormat="1" applyFont="1" applyFill="1" applyBorder="1" applyAlignment="1">
      <alignment horizontal="right" wrapText="1"/>
    </xf>
    <xf numFmtId="0" fontId="16" fillId="2" borderId="45" xfId="0" applyFont="1" applyFill="1" applyBorder="1" applyAlignment="1">
      <alignment horizontal="center" wrapText="1"/>
    </xf>
    <xf numFmtId="0" fontId="16" fillId="2" borderId="2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4" fillId="2" borderId="27" xfId="0" applyFont="1" applyFill="1" applyBorder="1" applyAlignment="1">
      <alignment horizontal="center" vertical="center" wrapText="1"/>
    </xf>
    <xf numFmtId="0" fontId="34" fillId="2" borderId="83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3" fontId="12" fillId="2" borderId="61" xfId="0" applyNumberFormat="1" applyFont="1" applyFill="1" applyBorder="1" applyAlignment="1">
      <alignment horizontal="center"/>
    </xf>
    <xf numFmtId="3" fontId="12" fillId="2" borderId="30" xfId="0" applyNumberFormat="1" applyFont="1" applyFill="1" applyBorder="1" applyAlignment="1">
      <alignment horizontal="center"/>
    </xf>
    <xf numFmtId="3" fontId="12" fillId="2" borderId="69" xfId="0" applyNumberFormat="1" applyFont="1" applyFill="1" applyBorder="1" applyAlignment="1">
      <alignment horizontal="center"/>
    </xf>
    <xf numFmtId="3" fontId="12" fillId="2" borderId="28" xfId="0" applyNumberFormat="1" applyFont="1" applyFill="1" applyBorder="1" applyAlignment="1">
      <alignment horizontal="center"/>
    </xf>
    <xf numFmtId="3" fontId="12" fillId="2" borderId="73" xfId="0" applyNumberFormat="1" applyFont="1" applyFill="1" applyBorder="1" applyAlignment="1">
      <alignment horizontal="center"/>
    </xf>
    <xf numFmtId="3" fontId="12" fillId="2" borderId="7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3" fontId="12" fillId="2" borderId="75" xfId="0" applyNumberFormat="1" applyFont="1" applyFill="1" applyBorder="1" applyAlignment="1">
      <alignment horizontal="center"/>
    </xf>
    <xf numFmtId="0" fontId="15" fillId="2" borderId="52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3" fontId="7" fillId="2" borderId="52" xfId="0" applyNumberFormat="1" applyFont="1" applyFill="1" applyBorder="1" applyAlignment="1">
      <alignment horizontal="center" vertical="center" wrapText="1"/>
    </xf>
    <xf numFmtId="3" fontId="7" fillId="2" borderId="41" xfId="0" applyNumberFormat="1" applyFont="1" applyFill="1" applyBorder="1" applyAlignment="1">
      <alignment horizontal="center" vertical="center" wrapText="1"/>
    </xf>
    <xf numFmtId="3" fontId="7" fillId="2" borderId="47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49" fontId="7" fillId="2" borderId="50" xfId="0" applyNumberFormat="1" applyFont="1" applyFill="1" applyBorder="1" applyAlignment="1">
      <alignment horizontal="center" vertical="center"/>
    </xf>
    <xf numFmtId="49" fontId="7" fillId="2" borderId="59" xfId="0" applyNumberFormat="1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9" fillId="2" borderId="4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17" fillId="2" borderId="50" xfId="0" applyFont="1" applyFill="1" applyBorder="1" applyAlignment="1">
      <alignment horizontal="center" wrapText="1"/>
    </xf>
    <xf numFmtId="0" fontId="17" fillId="2" borderId="45" xfId="0" applyFont="1" applyFill="1" applyBorder="1" applyAlignment="1">
      <alignment horizontal="center" wrapText="1"/>
    </xf>
    <xf numFmtId="0" fontId="17" fillId="2" borderId="59" xfId="0" applyFont="1" applyFill="1" applyBorder="1" applyAlignment="1">
      <alignment horizontal="center" wrapText="1"/>
    </xf>
    <xf numFmtId="0" fontId="17" fillId="2" borderId="46" xfId="0" applyFont="1" applyFill="1" applyBorder="1" applyAlignment="1">
      <alignment horizontal="center" wrapText="1"/>
    </xf>
    <xf numFmtId="0" fontId="8" fillId="2" borderId="62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vertical="top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2" fontId="15" fillId="2" borderId="50" xfId="0" applyNumberFormat="1" applyFont="1" applyFill="1" applyBorder="1" applyAlignment="1">
      <alignment horizontal="center" vertical="center" wrapText="1"/>
    </xf>
    <xf numFmtId="2" fontId="15" fillId="2" borderId="21" xfId="0" applyNumberFormat="1" applyFont="1" applyFill="1" applyBorder="1" applyAlignment="1">
      <alignment horizontal="center" vertical="center" wrapText="1"/>
    </xf>
    <xf numFmtId="2" fontId="15" fillId="2" borderId="45" xfId="0" applyNumberFormat="1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right" vertical="center" wrapText="1"/>
    </xf>
    <xf numFmtId="0" fontId="8" fillId="2" borderId="63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left" vertical="top" wrapText="1"/>
    </xf>
    <xf numFmtId="0" fontId="25" fillId="2" borderId="48" xfId="0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16" fillId="2" borderId="1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20" fillId="2" borderId="73" xfId="0" applyFont="1" applyFill="1" applyBorder="1" applyAlignment="1">
      <alignment horizontal="center" vertical="center"/>
    </xf>
    <xf numFmtId="0" fontId="20" fillId="2" borderId="7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3" fontId="20" fillId="2" borderId="38" xfId="0" applyNumberFormat="1" applyFont="1" applyFill="1" applyBorder="1" applyAlignment="1">
      <alignment horizontal="center" vertical="center" wrapText="1"/>
    </xf>
    <xf numFmtId="3" fontId="20" fillId="2" borderId="37" xfId="0" applyNumberFormat="1" applyFont="1" applyFill="1" applyBorder="1" applyAlignment="1">
      <alignment horizontal="center" vertical="center" wrapText="1"/>
    </xf>
    <xf numFmtId="3" fontId="20" fillId="2" borderId="25" xfId="0" applyNumberFormat="1" applyFont="1" applyFill="1" applyBorder="1" applyAlignment="1">
      <alignment horizontal="center" vertical="center" wrapText="1"/>
    </xf>
    <xf numFmtId="9" fontId="20" fillId="2" borderId="48" xfId="2" applyFont="1" applyFill="1" applyBorder="1" applyAlignment="1">
      <alignment horizontal="center" vertical="center"/>
    </xf>
    <xf numFmtId="9" fontId="20" fillId="2" borderId="49" xfId="2" applyFont="1" applyFill="1" applyBorder="1" applyAlignment="1">
      <alignment horizontal="center" vertical="center"/>
    </xf>
    <xf numFmtId="9" fontId="20" fillId="2" borderId="16" xfId="2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/>
    </xf>
    <xf numFmtId="0" fontId="8" fillId="2" borderId="7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4" fontId="20" fillId="2" borderId="4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8" fillId="0" borderId="53" xfId="0" applyFont="1" applyBorder="1" applyAlignment="1">
      <alignment horizontal="center" wrapText="1" shrinkToFit="1"/>
    </xf>
    <xf numFmtId="0" fontId="8" fillId="0" borderId="54" xfId="0" applyFont="1" applyBorder="1" applyAlignment="1">
      <alignment horizontal="center" wrapText="1" shrinkToFit="1"/>
    </xf>
    <xf numFmtId="0" fontId="8" fillId="0" borderId="39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4" fontId="39" fillId="2" borderId="104" xfId="0" applyNumberFormat="1" applyFont="1" applyFill="1" applyBorder="1" applyAlignment="1" applyProtection="1">
      <alignment horizontal="center" vertical="center"/>
    </xf>
    <xf numFmtId="4" fontId="39" fillId="2" borderId="105" xfId="0" applyNumberFormat="1" applyFont="1" applyFill="1" applyBorder="1" applyAlignment="1" applyProtection="1">
      <alignment horizontal="center" vertical="center"/>
    </xf>
    <xf numFmtId="4" fontId="39" fillId="2" borderId="106" xfId="0" applyNumberFormat="1" applyFont="1" applyFill="1" applyBorder="1" applyAlignment="1" applyProtection="1">
      <alignment horizontal="center" vertical="center"/>
    </xf>
    <xf numFmtId="0" fontId="38" fillId="2" borderId="0" xfId="0" applyNumberFormat="1" applyFont="1" applyFill="1" applyAlignment="1" applyProtection="1">
      <alignment horizontal="center"/>
    </xf>
    <xf numFmtId="0" fontId="37" fillId="2" borderId="87" xfId="0" applyNumberFormat="1" applyFont="1" applyFill="1" applyBorder="1" applyAlignment="1" applyProtection="1">
      <alignment horizontal="center" vertical="center" wrapText="1"/>
    </xf>
    <xf numFmtId="0" fontId="37" fillId="2" borderId="91" xfId="0" applyNumberFormat="1" applyFont="1" applyFill="1" applyBorder="1" applyAlignment="1" applyProtection="1">
      <alignment horizontal="center" vertical="center" wrapText="1"/>
    </xf>
    <xf numFmtId="0" fontId="37" fillId="2" borderId="88" xfId="0" applyNumberFormat="1" applyFont="1" applyFill="1" applyBorder="1" applyAlignment="1" applyProtection="1">
      <alignment horizontal="center" vertical="center"/>
    </xf>
    <xf numFmtId="0" fontId="37" fillId="2" borderId="89" xfId="0" applyNumberFormat="1" applyFont="1" applyFill="1" applyBorder="1" applyAlignment="1" applyProtection="1">
      <alignment vertical="center"/>
    </xf>
    <xf numFmtId="0" fontId="37" fillId="2" borderId="90" xfId="0" applyNumberFormat="1" applyFont="1" applyFill="1" applyBorder="1" applyAlignment="1" applyProtection="1">
      <alignment vertical="center"/>
    </xf>
    <xf numFmtId="0" fontId="39" fillId="2" borderId="94" xfId="0" applyNumberFormat="1" applyFont="1" applyFill="1" applyBorder="1" applyAlignment="1" applyProtection="1">
      <alignment horizontal="center" vertical="center"/>
    </xf>
    <xf numFmtId="0" fontId="39" fillId="2" borderId="98" xfId="0" applyNumberFormat="1" applyFont="1" applyFill="1" applyBorder="1" applyAlignment="1" applyProtection="1">
      <alignment horizontal="center" vertical="center"/>
    </xf>
    <xf numFmtId="0" fontId="39" fillId="2" borderId="100" xfId="0" applyNumberFormat="1" applyFont="1" applyFill="1" applyBorder="1" applyAlignment="1" applyProtection="1">
      <alignment horizontal="center" vertical="center"/>
    </xf>
    <xf numFmtId="0" fontId="39" fillId="2" borderId="95" xfId="0" applyNumberFormat="1" applyFont="1" applyFill="1" applyBorder="1" applyAlignment="1" applyProtection="1">
      <alignment horizontal="left" vertical="center"/>
    </xf>
    <xf numFmtId="0" fontId="39" fillId="2" borderId="99" xfId="0" applyNumberFormat="1" applyFont="1" applyFill="1" applyBorder="1" applyAlignment="1" applyProtection="1">
      <alignment horizontal="left" vertical="center"/>
    </xf>
    <xf numFmtId="0" fontId="39" fillId="2" borderId="101" xfId="0" applyNumberFormat="1" applyFont="1" applyFill="1" applyBorder="1" applyAlignment="1" applyProtection="1">
      <alignment horizontal="left" vertical="center"/>
    </xf>
    <xf numFmtId="164" fontId="39" fillId="2" borderId="95" xfId="0" applyNumberFormat="1" applyFont="1" applyFill="1" applyBorder="1" applyAlignment="1" applyProtection="1">
      <alignment horizontal="center" vertical="center"/>
    </xf>
    <xf numFmtId="164" fontId="39" fillId="2" borderId="99" xfId="0" applyNumberFormat="1" applyFont="1" applyFill="1" applyBorder="1" applyAlignment="1" applyProtection="1">
      <alignment horizontal="center" vertical="center"/>
    </xf>
    <xf numFmtId="164" fontId="39" fillId="2" borderId="101" xfId="0" applyNumberFormat="1" applyFont="1" applyFill="1" applyBorder="1" applyAlignment="1" applyProtection="1">
      <alignment horizontal="center" vertical="center"/>
    </xf>
    <xf numFmtId="4" fontId="39" fillId="2" borderId="95" xfId="0" applyNumberFormat="1" applyFont="1" applyFill="1" applyBorder="1" applyAlignment="1" applyProtection="1">
      <alignment horizontal="center" vertical="center"/>
    </xf>
    <xf numFmtId="4" fontId="39" fillId="2" borderId="99" xfId="0" applyNumberFormat="1" applyFont="1" applyFill="1" applyBorder="1" applyAlignment="1" applyProtection="1">
      <alignment horizontal="center" vertical="center"/>
    </xf>
    <xf numFmtId="4" fontId="39" fillId="2" borderId="101" xfId="0" applyNumberFormat="1" applyFont="1" applyFill="1" applyBorder="1" applyAlignment="1" applyProtection="1">
      <alignment horizontal="center" vertical="center"/>
    </xf>
    <xf numFmtId="0" fontId="41" fillId="2" borderId="88" xfId="0" applyNumberFormat="1" applyFont="1" applyFill="1" applyBorder="1" applyAlignment="1" applyProtection="1">
      <alignment horizontal="center" vertical="center"/>
    </xf>
    <xf numFmtId="0" fontId="41" fillId="2" borderId="89" xfId="0" applyNumberFormat="1" applyFont="1" applyFill="1" applyBorder="1" applyAlignment="1" applyProtection="1">
      <alignment horizontal="center" vertical="center"/>
    </xf>
    <xf numFmtId="0" fontId="41" fillId="2" borderId="90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49" fontId="17" fillId="2" borderId="77" xfId="0" applyNumberFormat="1" applyFont="1" applyFill="1" applyBorder="1" applyAlignment="1">
      <alignment horizontal="left" vertical="center" wrapText="1"/>
    </xf>
    <xf numFmtId="49" fontId="17" fillId="2" borderId="72" xfId="0" applyNumberFormat="1" applyFont="1" applyFill="1" applyBorder="1" applyAlignment="1">
      <alignment horizontal="left" vertical="center" wrapText="1"/>
    </xf>
    <xf numFmtId="49" fontId="17" fillId="2" borderId="78" xfId="0" applyNumberFormat="1" applyFont="1" applyFill="1" applyBorder="1" applyAlignment="1">
      <alignment horizontal="left" vertical="center" wrapText="1"/>
    </xf>
    <xf numFmtId="49" fontId="17" fillId="2" borderId="61" xfId="0" applyNumberFormat="1" applyFont="1" applyFill="1" applyBorder="1" applyAlignment="1">
      <alignment horizontal="left" vertical="center" wrapText="1"/>
    </xf>
    <xf numFmtId="49" fontId="17" fillId="2" borderId="30" xfId="0" applyNumberFormat="1" applyFont="1" applyFill="1" applyBorder="1" applyAlignment="1">
      <alignment horizontal="left" vertical="center" wrapText="1"/>
    </xf>
    <xf numFmtId="49" fontId="17" fillId="2" borderId="69" xfId="0" applyNumberFormat="1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49" fontId="9" fillId="2" borderId="50" xfId="0" applyNumberFormat="1" applyFont="1" applyFill="1" applyBorder="1" applyAlignment="1">
      <alignment horizontal="left" vertical="center" wrapText="1"/>
    </xf>
    <xf numFmtId="49" fontId="9" fillId="2" borderId="21" xfId="0" applyNumberFormat="1" applyFont="1" applyFill="1" applyBorder="1" applyAlignment="1">
      <alignment horizontal="left" vertical="center" wrapText="1"/>
    </xf>
    <xf numFmtId="49" fontId="9" fillId="2" borderId="45" xfId="0" applyNumberFormat="1" applyFont="1" applyFill="1" applyBorder="1" applyAlignment="1">
      <alignment horizontal="left" vertical="center" wrapText="1"/>
    </xf>
    <xf numFmtId="49" fontId="17" fillId="2" borderId="75" xfId="0" applyNumberFormat="1" applyFont="1" applyFill="1" applyBorder="1" applyAlignment="1">
      <alignment horizontal="left" vertical="center" wrapText="1"/>
    </xf>
    <xf numFmtId="49" fontId="17" fillId="2" borderId="73" xfId="0" applyNumberFormat="1" applyFont="1" applyFill="1" applyBorder="1" applyAlignment="1">
      <alignment horizontal="left" vertical="center" wrapText="1"/>
    </xf>
    <xf numFmtId="49" fontId="17" fillId="2" borderId="71" xfId="0" applyNumberFormat="1" applyFont="1" applyFill="1" applyBorder="1" applyAlignment="1">
      <alignment horizontal="left" vertical="center" wrapText="1"/>
    </xf>
    <xf numFmtId="49" fontId="17" fillId="2" borderId="51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7" fillId="2" borderId="23" xfId="0" applyNumberFormat="1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right" vertical="center" wrapText="1"/>
    </xf>
    <xf numFmtId="0" fontId="9" fillId="2" borderId="57" xfId="0" applyFont="1" applyFill="1" applyBorder="1" applyAlignment="1">
      <alignment horizontal="right" vertical="center" wrapText="1"/>
    </xf>
    <xf numFmtId="3" fontId="20" fillId="2" borderId="109" xfId="0" applyNumberFormat="1" applyFont="1" applyFill="1" applyBorder="1" applyAlignment="1">
      <alignment horizontal="center" vertical="center"/>
    </xf>
    <xf numFmtId="3" fontId="20" fillId="2" borderId="57" xfId="0" applyNumberFormat="1" applyFont="1" applyFill="1" applyBorder="1" applyAlignment="1">
      <alignment horizontal="center" vertical="center"/>
    </xf>
    <xf numFmtId="3" fontId="20" fillId="2" borderId="56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3" xfId="6"/>
    <cellStyle name="Normal 4" xfId="3"/>
    <cellStyle name="Normal 4 2" xfId="7"/>
    <cellStyle name="Normal 5" xfId="4"/>
    <cellStyle name="Normal 6" xfId="5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31804</xdr:colOff>
      <xdr:row>36</xdr:row>
      <xdr:rowOff>23812</xdr:rowOff>
    </xdr:from>
    <xdr:ext cx="1905" cy="635"/>
    <xdr:sp macro="" textlink="">
      <xdr:nvSpPr>
        <xdr:cNvPr id="14" name="Shape 23"/>
        <xdr:cNvSpPr/>
      </xdr:nvSpPr>
      <xdr:spPr>
        <a:xfrm>
          <a:off x="3498904" y="94630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36</xdr:row>
      <xdr:rowOff>23812</xdr:rowOff>
    </xdr:from>
    <xdr:ext cx="1905" cy="635"/>
    <xdr:sp macro="" textlink="">
      <xdr:nvSpPr>
        <xdr:cNvPr id="15" name="Shape 24"/>
        <xdr:cNvSpPr/>
      </xdr:nvSpPr>
      <xdr:spPr>
        <a:xfrm>
          <a:off x="5319712" y="94630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869" y="377"/>
              </a:moveTo>
              <a:lnTo>
                <a:pt x="0" y="0"/>
              </a:lnTo>
            </a:path>
          </a:pathLst>
        </a:custGeom>
        <a:ln w="38099">
          <a:solidFill>
            <a:srgbClr val="E6E6E6"/>
          </a:solidFill>
        </a:ln>
      </xdr:spPr>
    </xdr:sp>
    <xdr:clientData/>
  </xdr:oneCellAnchor>
  <xdr:oneCellAnchor>
    <xdr:from>
      <xdr:col>4</xdr:col>
      <xdr:colOff>31849</xdr:colOff>
      <xdr:row>37</xdr:row>
      <xdr:rowOff>23812</xdr:rowOff>
    </xdr:from>
    <xdr:ext cx="1905" cy="635"/>
    <xdr:sp macro="" textlink="">
      <xdr:nvSpPr>
        <xdr:cNvPr id="16" name="Shape 26"/>
        <xdr:cNvSpPr/>
      </xdr:nvSpPr>
      <xdr:spPr>
        <a:xfrm>
          <a:off x="3498949" y="971073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488" y="0"/>
              </a:moveTo>
              <a:lnTo>
                <a:pt x="0" y="30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37</xdr:row>
      <xdr:rowOff>23812</xdr:rowOff>
    </xdr:from>
    <xdr:ext cx="1905" cy="635"/>
    <xdr:sp macro="" textlink="">
      <xdr:nvSpPr>
        <xdr:cNvPr id="17" name="Shape 27"/>
        <xdr:cNvSpPr/>
      </xdr:nvSpPr>
      <xdr:spPr>
        <a:xfrm>
          <a:off x="5319712" y="971073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824" y="368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38</xdr:row>
      <xdr:rowOff>23812</xdr:rowOff>
    </xdr:from>
    <xdr:ext cx="1905" cy="635"/>
    <xdr:sp macro="" textlink="">
      <xdr:nvSpPr>
        <xdr:cNvPr id="18" name="Shape 29"/>
        <xdr:cNvSpPr/>
      </xdr:nvSpPr>
      <xdr:spPr>
        <a:xfrm>
          <a:off x="5319712" y="99583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779" y="359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40</xdr:row>
      <xdr:rowOff>23812</xdr:rowOff>
    </xdr:from>
    <xdr:ext cx="1905" cy="635"/>
    <xdr:sp macro="" textlink="">
      <xdr:nvSpPr>
        <xdr:cNvPr id="19" name="Shape 31"/>
        <xdr:cNvSpPr/>
      </xdr:nvSpPr>
      <xdr:spPr>
        <a:xfrm>
          <a:off x="5319712" y="104536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689" y="341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41</xdr:row>
      <xdr:rowOff>23812</xdr:rowOff>
    </xdr:from>
    <xdr:ext cx="1905" cy="635"/>
    <xdr:sp macro="" textlink="">
      <xdr:nvSpPr>
        <xdr:cNvPr id="20" name="Shape 33"/>
        <xdr:cNvSpPr/>
      </xdr:nvSpPr>
      <xdr:spPr>
        <a:xfrm>
          <a:off x="5319712" y="1070133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644" y="332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42</xdr:row>
      <xdr:rowOff>23812</xdr:rowOff>
    </xdr:from>
    <xdr:ext cx="1905" cy="635"/>
    <xdr:sp macro="" textlink="">
      <xdr:nvSpPr>
        <xdr:cNvPr id="21" name="Shape 35"/>
        <xdr:cNvSpPr/>
      </xdr:nvSpPr>
      <xdr:spPr>
        <a:xfrm>
          <a:off x="5319712" y="109489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99" y="323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43</xdr:row>
      <xdr:rowOff>23812</xdr:rowOff>
    </xdr:from>
    <xdr:ext cx="1905" cy="635"/>
    <xdr:sp macro="" textlink="">
      <xdr:nvSpPr>
        <xdr:cNvPr id="22" name="Shape 37"/>
        <xdr:cNvSpPr/>
      </xdr:nvSpPr>
      <xdr:spPr>
        <a:xfrm>
          <a:off x="5319712" y="1119663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55" y="313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44</xdr:row>
      <xdr:rowOff>23812</xdr:rowOff>
    </xdr:from>
    <xdr:ext cx="1905" cy="635"/>
    <xdr:sp macro="" textlink="">
      <xdr:nvSpPr>
        <xdr:cNvPr id="23" name="Shape 39"/>
        <xdr:cNvSpPr/>
      </xdr:nvSpPr>
      <xdr:spPr>
        <a:xfrm>
          <a:off x="5319712" y="114442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10" y="304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3</xdr:col>
      <xdr:colOff>31804</xdr:colOff>
      <xdr:row>36</xdr:row>
      <xdr:rowOff>23812</xdr:rowOff>
    </xdr:from>
    <xdr:ext cx="1905" cy="635"/>
    <xdr:sp macro="" textlink="">
      <xdr:nvSpPr>
        <xdr:cNvPr id="12" name="Shape 23"/>
        <xdr:cNvSpPr/>
      </xdr:nvSpPr>
      <xdr:spPr>
        <a:xfrm>
          <a:off x="6156379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5</xdr:col>
      <xdr:colOff>31804</xdr:colOff>
      <xdr:row>36</xdr:row>
      <xdr:rowOff>23812</xdr:rowOff>
    </xdr:from>
    <xdr:ext cx="1905" cy="635"/>
    <xdr:sp macro="" textlink="">
      <xdr:nvSpPr>
        <xdr:cNvPr id="13" name="Shape 23"/>
        <xdr:cNvSpPr/>
      </xdr:nvSpPr>
      <xdr:spPr>
        <a:xfrm>
          <a:off x="6156379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6</xdr:col>
      <xdr:colOff>31804</xdr:colOff>
      <xdr:row>36</xdr:row>
      <xdr:rowOff>23812</xdr:rowOff>
    </xdr:from>
    <xdr:ext cx="1905" cy="635"/>
    <xdr:sp macro="" textlink="">
      <xdr:nvSpPr>
        <xdr:cNvPr id="24" name="Shape 23"/>
        <xdr:cNvSpPr/>
      </xdr:nvSpPr>
      <xdr:spPr>
        <a:xfrm>
          <a:off x="6156379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3</xdr:col>
      <xdr:colOff>31804</xdr:colOff>
      <xdr:row>36</xdr:row>
      <xdr:rowOff>23812</xdr:rowOff>
    </xdr:from>
    <xdr:ext cx="1905" cy="635"/>
    <xdr:sp macro="" textlink="">
      <xdr:nvSpPr>
        <xdr:cNvPr id="25" name="Shape 23"/>
        <xdr:cNvSpPr/>
      </xdr:nvSpPr>
      <xdr:spPr>
        <a:xfrm>
          <a:off x="6333544" y="925925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5</xdr:col>
      <xdr:colOff>1852612</xdr:colOff>
      <xdr:row>36</xdr:row>
      <xdr:rowOff>23812</xdr:rowOff>
    </xdr:from>
    <xdr:ext cx="1905" cy="635"/>
    <xdr:sp macro="" textlink="">
      <xdr:nvSpPr>
        <xdr:cNvPr id="26" name="Shape 24"/>
        <xdr:cNvSpPr/>
      </xdr:nvSpPr>
      <xdr:spPr>
        <a:xfrm>
          <a:off x="7319962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869" y="377"/>
              </a:moveTo>
              <a:lnTo>
                <a:pt x="0" y="0"/>
              </a:lnTo>
            </a:path>
          </a:pathLst>
        </a:custGeom>
        <a:ln w="38099">
          <a:solidFill>
            <a:srgbClr val="E6E6E6"/>
          </a:solidFill>
        </a:ln>
      </xdr:spPr>
    </xdr:sp>
    <xdr:clientData/>
  </xdr:oneCellAnchor>
  <xdr:oneCellAnchor>
    <xdr:from>
      <xdr:col>6</xdr:col>
      <xdr:colOff>31804</xdr:colOff>
      <xdr:row>36</xdr:row>
      <xdr:rowOff>23812</xdr:rowOff>
    </xdr:from>
    <xdr:ext cx="1905" cy="635"/>
    <xdr:sp macro="" textlink="">
      <xdr:nvSpPr>
        <xdr:cNvPr id="27" name="Shape 23"/>
        <xdr:cNvSpPr/>
      </xdr:nvSpPr>
      <xdr:spPr>
        <a:xfrm>
          <a:off x="734700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31804</xdr:colOff>
      <xdr:row>36</xdr:row>
      <xdr:rowOff>23812</xdr:rowOff>
    </xdr:from>
    <xdr:ext cx="1905" cy="635"/>
    <xdr:sp macro="" textlink="">
      <xdr:nvSpPr>
        <xdr:cNvPr id="28" name="Shape 23"/>
        <xdr:cNvSpPr/>
      </xdr:nvSpPr>
      <xdr:spPr>
        <a:xfrm>
          <a:off x="496575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31804</xdr:colOff>
      <xdr:row>36</xdr:row>
      <xdr:rowOff>23812</xdr:rowOff>
    </xdr:from>
    <xdr:ext cx="1905" cy="635"/>
    <xdr:sp macro="" textlink="">
      <xdr:nvSpPr>
        <xdr:cNvPr id="29" name="Shape 23"/>
        <xdr:cNvSpPr/>
      </xdr:nvSpPr>
      <xdr:spPr>
        <a:xfrm>
          <a:off x="496575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5</xdr:col>
      <xdr:colOff>31804</xdr:colOff>
      <xdr:row>36</xdr:row>
      <xdr:rowOff>23812</xdr:rowOff>
    </xdr:from>
    <xdr:ext cx="1905" cy="635"/>
    <xdr:sp macro="" textlink="">
      <xdr:nvSpPr>
        <xdr:cNvPr id="30" name="Shape 23"/>
        <xdr:cNvSpPr/>
      </xdr:nvSpPr>
      <xdr:spPr>
        <a:xfrm>
          <a:off x="496575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5</xdr:col>
      <xdr:colOff>31804</xdr:colOff>
      <xdr:row>36</xdr:row>
      <xdr:rowOff>23812</xdr:rowOff>
    </xdr:from>
    <xdr:ext cx="1905" cy="635"/>
    <xdr:sp macro="" textlink="">
      <xdr:nvSpPr>
        <xdr:cNvPr id="31" name="Shape 23"/>
        <xdr:cNvSpPr/>
      </xdr:nvSpPr>
      <xdr:spPr>
        <a:xfrm>
          <a:off x="496575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6</xdr:col>
      <xdr:colOff>31804</xdr:colOff>
      <xdr:row>36</xdr:row>
      <xdr:rowOff>23812</xdr:rowOff>
    </xdr:from>
    <xdr:ext cx="1905" cy="635"/>
    <xdr:sp macro="" textlink="">
      <xdr:nvSpPr>
        <xdr:cNvPr id="32" name="Shape 23"/>
        <xdr:cNvSpPr/>
      </xdr:nvSpPr>
      <xdr:spPr>
        <a:xfrm>
          <a:off x="496575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6</xdr:col>
      <xdr:colOff>31804</xdr:colOff>
      <xdr:row>36</xdr:row>
      <xdr:rowOff>23812</xdr:rowOff>
    </xdr:from>
    <xdr:ext cx="1905" cy="635"/>
    <xdr:sp macro="" textlink="">
      <xdr:nvSpPr>
        <xdr:cNvPr id="33" name="Shape 23"/>
        <xdr:cNvSpPr/>
      </xdr:nvSpPr>
      <xdr:spPr>
        <a:xfrm>
          <a:off x="496575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topLeftCell="B1" zoomScaleNormal="100" workbookViewId="0">
      <selection activeCell="I48" sqref="I48"/>
    </sheetView>
  </sheetViews>
  <sheetFormatPr defaultRowHeight="15.75" x14ac:dyDescent="0.2"/>
  <cols>
    <col min="1" max="1" width="3" style="426" customWidth="1"/>
    <col min="2" max="2" width="18.7109375" style="426" customWidth="1"/>
    <col min="3" max="3" width="69.7109375" style="426" customWidth="1"/>
    <col min="4" max="4" width="9.140625" style="426"/>
    <col min="5" max="6" width="15.7109375" style="426" customWidth="1"/>
    <col min="7" max="8" width="18.28515625" style="426" customWidth="1"/>
    <col min="9" max="9" width="16.5703125" style="430" customWidth="1"/>
    <col min="10" max="259" width="9.140625" style="426"/>
    <col min="260" max="260" width="3" style="426" customWidth="1"/>
    <col min="261" max="261" width="18.7109375" style="426" customWidth="1"/>
    <col min="262" max="262" width="69.7109375" style="426" customWidth="1"/>
    <col min="263" max="263" width="9.140625" style="426"/>
    <col min="264" max="265" width="15.7109375" style="426" customWidth="1"/>
    <col min="266" max="515" width="9.140625" style="426"/>
    <col min="516" max="516" width="3" style="426" customWidth="1"/>
    <col min="517" max="517" width="18.7109375" style="426" customWidth="1"/>
    <col min="518" max="518" width="69.7109375" style="426" customWidth="1"/>
    <col min="519" max="519" width="9.140625" style="426"/>
    <col min="520" max="521" width="15.7109375" style="426" customWidth="1"/>
    <col min="522" max="771" width="9.140625" style="426"/>
    <col min="772" max="772" width="3" style="426" customWidth="1"/>
    <col min="773" max="773" width="18.7109375" style="426" customWidth="1"/>
    <col min="774" max="774" width="69.7109375" style="426" customWidth="1"/>
    <col min="775" max="775" width="9.140625" style="426"/>
    <col min="776" max="777" width="15.7109375" style="426" customWidth="1"/>
    <col min="778" max="1027" width="9.140625" style="426"/>
    <col min="1028" max="1028" width="3" style="426" customWidth="1"/>
    <col min="1029" max="1029" width="18.7109375" style="426" customWidth="1"/>
    <col min="1030" max="1030" width="69.7109375" style="426" customWidth="1"/>
    <col min="1031" max="1031" width="9.140625" style="426"/>
    <col min="1032" max="1033" width="15.7109375" style="426" customWidth="1"/>
    <col min="1034" max="1283" width="9.140625" style="426"/>
    <col min="1284" max="1284" width="3" style="426" customWidth="1"/>
    <col min="1285" max="1285" width="18.7109375" style="426" customWidth="1"/>
    <col min="1286" max="1286" width="69.7109375" style="426" customWidth="1"/>
    <col min="1287" max="1287" width="9.140625" style="426"/>
    <col min="1288" max="1289" width="15.7109375" style="426" customWidth="1"/>
    <col min="1290" max="1539" width="9.140625" style="426"/>
    <col min="1540" max="1540" width="3" style="426" customWidth="1"/>
    <col min="1541" max="1541" width="18.7109375" style="426" customWidth="1"/>
    <col min="1542" max="1542" width="69.7109375" style="426" customWidth="1"/>
    <col min="1543" max="1543" width="9.140625" style="426"/>
    <col min="1544" max="1545" width="15.7109375" style="426" customWidth="1"/>
    <col min="1546" max="1795" width="9.140625" style="426"/>
    <col min="1796" max="1796" width="3" style="426" customWidth="1"/>
    <col min="1797" max="1797" width="18.7109375" style="426" customWidth="1"/>
    <col min="1798" max="1798" width="69.7109375" style="426" customWidth="1"/>
    <col min="1799" max="1799" width="9.140625" style="426"/>
    <col min="1800" max="1801" width="15.7109375" style="426" customWidth="1"/>
    <col min="1802" max="2051" width="9.140625" style="426"/>
    <col min="2052" max="2052" width="3" style="426" customWidth="1"/>
    <col min="2053" max="2053" width="18.7109375" style="426" customWidth="1"/>
    <col min="2054" max="2054" width="69.7109375" style="426" customWidth="1"/>
    <col min="2055" max="2055" width="9.140625" style="426"/>
    <col min="2056" max="2057" width="15.7109375" style="426" customWidth="1"/>
    <col min="2058" max="2307" width="9.140625" style="426"/>
    <col min="2308" max="2308" width="3" style="426" customWidth="1"/>
    <col min="2309" max="2309" width="18.7109375" style="426" customWidth="1"/>
    <col min="2310" max="2310" width="69.7109375" style="426" customWidth="1"/>
    <col min="2311" max="2311" width="9.140625" style="426"/>
    <col min="2312" max="2313" width="15.7109375" style="426" customWidth="1"/>
    <col min="2314" max="2563" width="9.140625" style="426"/>
    <col min="2564" max="2564" width="3" style="426" customWidth="1"/>
    <col min="2565" max="2565" width="18.7109375" style="426" customWidth="1"/>
    <col min="2566" max="2566" width="69.7109375" style="426" customWidth="1"/>
    <col min="2567" max="2567" width="9.140625" style="426"/>
    <col min="2568" max="2569" width="15.7109375" style="426" customWidth="1"/>
    <col min="2570" max="2819" width="9.140625" style="426"/>
    <col min="2820" max="2820" width="3" style="426" customWidth="1"/>
    <col min="2821" max="2821" width="18.7109375" style="426" customWidth="1"/>
    <col min="2822" max="2822" width="69.7109375" style="426" customWidth="1"/>
    <col min="2823" max="2823" width="9.140625" style="426"/>
    <col min="2824" max="2825" width="15.7109375" style="426" customWidth="1"/>
    <col min="2826" max="3075" width="9.140625" style="426"/>
    <col min="3076" max="3076" width="3" style="426" customWidth="1"/>
    <col min="3077" max="3077" width="18.7109375" style="426" customWidth="1"/>
    <col min="3078" max="3078" width="69.7109375" style="426" customWidth="1"/>
    <col min="3079" max="3079" width="9.140625" style="426"/>
    <col min="3080" max="3081" width="15.7109375" style="426" customWidth="1"/>
    <col min="3082" max="3331" width="9.140625" style="426"/>
    <col min="3332" max="3332" width="3" style="426" customWidth="1"/>
    <col min="3333" max="3333" width="18.7109375" style="426" customWidth="1"/>
    <col min="3334" max="3334" width="69.7109375" style="426" customWidth="1"/>
    <col min="3335" max="3335" width="9.140625" style="426"/>
    <col min="3336" max="3337" width="15.7109375" style="426" customWidth="1"/>
    <col min="3338" max="3587" width="9.140625" style="426"/>
    <col min="3588" max="3588" width="3" style="426" customWidth="1"/>
    <col min="3589" max="3589" width="18.7109375" style="426" customWidth="1"/>
    <col min="3590" max="3590" width="69.7109375" style="426" customWidth="1"/>
    <col min="3591" max="3591" width="9.140625" style="426"/>
    <col min="3592" max="3593" width="15.7109375" style="426" customWidth="1"/>
    <col min="3594" max="3843" width="9.140625" style="426"/>
    <col min="3844" max="3844" width="3" style="426" customWidth="1"/>
    <col min="3845" max="3845" width="18.7109375" style="426" customWidth="1"/>
    <col min="3846" max="3846" width="69.7109375" style="426" customWidth="1"/>
    <col min="3847" max="3847" width="9.140625" style="426"/>
    <col min="3848" max="3849" width="15.7109375" style="426" customWidth="1"/>
    <col min="3850" max="4099" width="9.140625" style="426"/>
    <col min="4100" max="4100" width="3" style="426" customWidth="1"/>
    <col min="4101" max="4101" width="18.7109375" style="426" customWidth="1"/>
    <col min="4102" max="4102" width="69.7109375" style="426" customWidth="1"/>
    <col min="4103" max="4103" width="9.140625" style="426"/>
    <col min="4104" max="4105" width="15.7109375" style="426" customWidth="1"/>
    <col min="4106" max="4355" width="9.140625" style="426"/>
    <col min="4356" max="4356" width="3" style="426" customWidth="1"/>
    <col min="4357" max="4357" width="18.7109375" style="426" customWidth="1"/>
    <col min="4358" max="4358" width="69.7109375" style="426" customWidth="1"/>
    <col min="4359" max="4359" width="9.140625" style="426"/>
    <col min="4360" max="4361" width="15.7109375" style="426" customWidth="1"/>
    <col min="4362" max="4611" width="9.140625" style="426"/>
    <col min="4612" max="4612" width="3" style="426" customWidth="1"/>
    <col min="4613" max="4613" width="18.7109375" style="426" customWidth="1"/>
    <col min="4614" max="4614" width="69.7109375" style="426" customWidth="1"/>
    <col min="4615" max="4615" width="9.140625" style="426"/>
    <col min="4616" max="4617" width="15.7109375" style="426" customWidth="1"/>
    <col min="4618" max="4867" width="9.140625" style="426"/>
    <col min="4868" max="4868" width="3" style="426" customWidth="1"/>
    <col min="4869" max="4869" width="18.7109375" style="426" customWidth="1"/>
    <col min="4870" max="4870" width="69.7109375" style="426" customWidth="1"/>
    <col min="4871" max="4871" width="9.140625" style="426"/>
    <col min="4872" max="4873" width="15.7109375" style="426" customWidth="1"/>
    <col min="4874" max="5123" width="9.140625" style="426"/>
    <col min="5124" max="5124" width="3" style="426" customWidth="1"/>
    <col min="5125" max="5125" width="18.7109375" style="426" customWidth="1"/>
    <col min="5126" max="5126" width="69.7109375" style="426" customWidth="1"/>
    <col min="5127" max="5127" width="9.140625" style="426"/>
    <col min="5128" max="5129" width="15.7109375" style="426" customWidth="1"/>
    <col min="5130" max="5379" width="9.140625" style="426"/>
    <col min="5380" max="5380" width="3" style="426" customWidth="1"/>
    <col min="5381" max="5381" width="18.7109375" style="426" customWidth="1"/>
    <col min="5382" max="5382" width="69.7109375" style="426" customWidth="1"/>
    <col min="5383" max="5383" width="9.140625" style="426"/>
    <col min="5384" max="5385" width="15.7109375" style="426" customWidth="1"/>
    <col min="5386" max="5635" width="9.140625" style="426"/>
    <col min="5636" max="5636" width="3" style="426" customWidth="1"/>
    <col min="5637" max="5637" width="18.7109375" style="426" customWidth="1"/>
    <col min="5638" max="5638" width="69.7109375" style="426" customWidth="1"/>
    <col min="5639" max="5639" width="9.140625" style="426"/>
    <col min="5640" max="5641" width="15.7109375" style="426" customWidth="1"/>
    <col min="5642" max="5891" width="9.140625" style="426"/>
    <col min="5892" max="5892" width="3" style="426" customWidth="1"/>
    <col min="5893" max="5893" width="18.7109375" style="426" customWidth="1"/>
    <col min="5894" max="5894" width="69.7109375" style="426" customWidth="1"/>
    <col min="5895" max="5895" width="9.140625" style="426"/>
    <col min="5896" max="5897" width="15.7109375" style="426" customWidth="1"/>
    <col min="5898" max="6147" width="9.140625" style="426"/>
    <col min="6148" max="6148" width="3" style="426" customWidth="1"/>
    <col min="6149" max="6149" width="18.7109375" style="426" customWidth="1"/>
    <col min="6150" max="6150" width="69.7109375" style="426" customWidth="1"/>
    <col min="6151" max="6151" width="9.140625" style="426"/>
    <col min="6152" max="6153" width="15.7109375" style="426" customWidth="1"/>
    <col min="6154" max="6403" width="9.140625" style="426"/>
    <col min="6404" max="6404" width="3" style="426" customWidth="1"/>
    <col min="6405" max="6405" width="18.7109375" style="426" customWidth="1"/>
    <col min="6406" max="6406" width="69.7109375" style="426" customWidth="1"/>
    <col min="6407" max="6407" width="9.140625" style="426"/>
    <col min="6408" max="6409" width="15.7109375" style="426" customWidth="1"/>
    <col min="6410" max="6659" width="9.140625" style="426"/>
    <col min="6660" max="6660" width="3" style="426" customWidth="1"/>
    <col min="6661" max="6661" width="18.7109375" style="426" customWidth="1"/>
    <col min="6662" max="6662" width="69.7109375" style="426" customWidth="1"/>
    <col min="6663" max="6663" width="9.140625" style="426"/>
    <col min="6664" max="6665" width="15.7109375" style="426" customWidth="1"/>
    <col min="6666" max="6915" width="9.140625" style="426"/>
    <col min="6916" max="6916" width="3" style="426" customWidth="1"/>
    <col min="6917" max="6917" width="18.7109375" style="426" customWidth="1"/>
    <col min="6918" max="6918" width="69.7109375" style="426" customWidth="1"/>
    <col min="6919" max="6919" width="9.140625" style="426"/>
    <col min="6920" max="6921" width="15.7109375" style="426" customWidth="1"/>
    <col min="6922" max="7171" width="9.140625" style="426"/>
    <col min="7172" max="7172" width="3" style="426" customWidth="1"/>
    <col min="7173" max="7173" width="18.7109375" style="426" customWidth="1"/>
    <col min="7174" max="7174" width="69.7109375" style="426" customWidth="1"/>
    <col min="7175" max="7175" width="9.140625" style="426"/>
    <col min="7176" max="7177" width="15.7109375" style="426" customWidth="1"/>
    <col min="7178" max="7427" width="9.140625" style="426"/>
    <col min="7428" max="7428" width="3" style="426" customWidth="1"/>
    <col min="7429" max="7429" width="18.7109375" style="426" customWidth="1"/>
    <col min="7430" max="7430" width="69.7109375" style="426" customWidth="1"/>
    <col min="7431" max="7431" width="9.140625" style="426"/>
    <col min="7432" max="7433" width="15.7109375" style="426" customWidth="1"/>
    <col min="7434" max="7683" width="9.140625" style="426"/>
    <col min="7684" max="7684" width="3" style="426" customWidth="1"/>
    <col min="7685" max="7685" width="18.7109375" style="426" customWidth="1"/>
    <col min="7686" max="7686" width="69.7109375" style="426" customWidth="1"/>
    <col min="7687" max="7687" width="9.140625" style="426"/>
    <col min="7688" max="7689" width="15.7109375" style="426" customWidth="1"/>
    <col min="7690" max="7939" width="9.140625" style="426"/>
    <col min="7940" max="7940" width="3" style="426" customWidth="1"/>
    <col min="7941" max="7941" width="18.7109375" style="426" customWidth="1"/>
    <col min="7942" max="7942" width="69.7109375" style="426" customWidth="1"/>
    <col min="7943" max="7943" width="9.140625" style="426"/>
    <col min="7944" max="7945" width="15.7109375" style="426" customWidth="1"/>
    <col min="7946" max="8195" width="9.140625" style="426"/>
    <col min="8196" max="8196" width="3" style="426" customWidth="1"/>
    <col min="8197" max="8197" width="18.7109375" style="426" customWidth="1"/>
    <col min="8198" max="8198" width="69.7109375" style="426" customWidth="1"/>
    <col min="8199" max="8199" width="9.140625" style="426"/>
    <col min="8200" max="8201" width="15.7109375" style="426" customWidth="1"/>
    <col min="8202" max="8451" width="9.140625" style="426"/>
    <col min="8452" max="8452" width="3" style="426" customWidth="1"/>
    <col min="8453" max="8453" width="18.7109375" style="426" customWidth="1"/>
    <col min="8454" max="8454" width="69.7109375" style="426" customWidth="1"/>
    <col min="8455" max="8455" width="9.140625" style="426"/>
    <col min="8456" max="8457" width="15.7109375" style="426" customWidth="1"/>
    <col min="8458" max="8707" width="9.140625" style="426"/>
    <col min="8708" max="8708" width="3" style="426" customWidth="1"/>
    <col min="8709" max="8709" width="18.7109375" style="426" customWidth="1"/>
    <col min="8710" max="8710" width="69.7109375" style="426" customWidth="1"/>
    <col min="8711" max="8711" width="9.140625" style="426"/>
    <col min="8712" max="8713" width="15.7109375" style="426" customWidth="1"/>
    <col min="8714" max="8963" width="9.140625" style="426"/>
    <col min="8964" max="8964" width="3" style="426" customWidth="1"/>
    <col min="8965" max="8965" width="18.7109375" style="426" customWidth="1"/>
    <col min="8966" max="8966" width="69.7109375" style="426" customWidth="1"/>
    <col min="8967" max="8967" width="9.140625" style="426"/>
    <col min="8968" max="8969" width="15.7109375" style="426" customWidth="1"/>
    <col min="8970" max="9219" width="9.140625" style="426"/>
    <col min="9220" max="9220" width="3" style="426" customWidth="1"/>
    <col min="9221" max="9221" width="18.7109375" style="426" customWidth="1"/>
    <col min="9222" max="9222" width="69.7109375" style="426" customWidth="1"/>
    <col min="9223" max="9223" width="9.140625" style="426"/>
    <col min="9224" max="9225" width="15.7109375" style="426" customWidth="1"/>
    <col min="9226" max="9475" width="9.140625" style="426"/>
    <col min="9476" max="9476" width="3" style="426" customWidth="1"/>
    <col min="9477" max="9477" width="18.7109375" style="426" customWidth="1"/>
    <col min="9478" max="9478" width="69.7109375" style="426" customWidth="1"/>
    <col min="9479" max="9479" width="9.140625" style="426"/>
    <col min="9480" max="9481" width="15.7109375" style="426" customWidth="1"/>
    <col min="9482" max="9731" width="9.140625" style="426"/>
    <col min="9732" max="9732" width="3" style="426" customWidth="1"/>
    <col min="9733" max="9733" width="18.7109375" style="426" customWidth="1"/>
    <col min="9734" max="9734" width="69.7109375" style="426" customWidth="1"/>
    <col min="9735" max="9735" width="9.140625" style="426"/>
    <col min="9736" max="9737" width="15.7109375" style="426" customWidth="1"/>
    <col min="9738" max="9987" width="9.140625" style="426"/>
    <col min="9988" max="9988" width="3" style="426" customWidth="1"/>
    <col min="9989" max="9989" width="18.7109375" style="426" customWidth="1"/>
    <col min="9990" max="9990" width="69.7109375" style="426" customWidth="1"/>
    <col min="9991" max="9991" width="9.140625" style="426"/>
    <col min="9992" max="9993" width="15.7109375" style="426" customWidth="1"/>
    <col min="9994" max="10243" width="9.140625" style="426"/>
    <col min="10244" max="10244" width="3" style="426" customWidth="1"/>
    <col min="10245" max="10245" width="18.7109375" style="426" customWidth="1"/>
    <col min="10246" max="10246" width="69.7109375" style="426" customWidth="1"/>
    <col min="10247" max="10247" width="9.140625" style="426"/>
    <col min="10248" max="10249" width="15.7109375" style="426" customWidth="1"/>
    <col min="10250" max="10499" width="9.140625" style="426"/>
    <col min="10500" max="10500" width="3" style="426" customWidth="1"/>
    <col min="10501" max="10501" width="18.7109375" style="426" customWidth="1"/>
    <col min="10502" max="10502" width="69.7109375" style="426" customWidth="1"/>
    <col min="10503" max="10503" width="9.140625" style="426"/>
    <col min="10504" max="10505" width="15.7109375" style="426" customWidth="1"/>
    <col min="10506" max="10755" width="9.140625" style="426"/>
    <col min="10756" max="10756" width="3" style="426" customWidth="1"/>
    <col min="10757" max="10757" width="18.7109375" style="426" customWidth="1"/>
    <col min="10758" max="10758" width="69.7109375" style="426" customWidth="1"/>
    <col min="10759" max="10759" width="9.140625" style="426"/>
    <col min="10760" max="10761" width="15.7109375" style="426" customWidth="1"/>
    <col min="10762" max="11011" width="9.140625" style="426"/>
    <col min="11012" max="11012" width="3" style="426" customWidth="1"/>
    <col min="11013" max="11013" width="18.7109375" style="426" customWidth="1"/>
    <col min="11014" max="11014" width="69.7109375" style="426" customWidth="1"/>
    <col min="11015" max="11015" width="9.140625" style="426"/>
    <col min="11016" max="11017" width="15.7109375" style="426" customWidth="1"/>
    <col min="11018" max="11267" width="9.140625" style="426"/>
    <col min="11268" max="11268" width="3" style="426" customWidth="1"/>
    <col min="11269" max="11269" width="18.7109375" style="426" customWidth="1"/>
    <col min="11270" max="11270" width="69.7109375" style="426" customWidth="1"/>
    <col min="11271" max="11271" width="9.140625" style="426"/>
    <col min="11272" max="11273" width="15.7109375" style="426" customWidth="1"/>
    <col min="11274" max="11523" width="9.140625" style="426"/>
    <col min="11524" max="11524" width="3" style="426" customWidth="1"/>
    <col min="11525" max="11525" width="18.7109375" style="426" customWidth="1"/>
    <col min="11526" max="11526" width="69.7109375" style="426" customWidth="1"/>
    <col min="11527" max="11527" width="9.140625" style="426"/>
    <col min="11528" max="11529" width="15.7109375" style="426" customWidth="1"/>
    <col min="11530" max="11779" width="9.140625" style="426"/>
    <col min="11780" max="11780" width="3" style="426" customWidth="1"/>
    <col min="11781" max="11781" width="18.7109375" style="426" customWidth="1"/>
    <col min="11782" max="11782" width="69.7109375" style="426" customWidth="1"/>
    <col min="11783" max="11783" width="9.140625" style="426"/>
    <col min="11784" max="11785" width="15.7109375" style="426" customWidth="1"/>
    <col min="11786" max="12035" width="9.140625" style="426"/>
    <col min="12036" max="12036" width="3" style="426" customWidth="1"/>
    <col min="12037" max="12037" width="18.7109375" style="426" customWidth="1"/>
    <col min="12038" max="12038" width="69.7109375" style="426" customWidth="1"/>
    <col min="12039" max="12039" width="9.140625" style="426"/>
    <col min="12040" max="12041" width="15.7109375" style="426" customWidth="1"/>
    <col min="12042" max="12291" width="9.140625" style="426"/>
    <col min="12292" max="12292" width="3" style="426" customWidth="1"/>
    <col min="12293" max="12293" width="18.7109375" style="426" customWidth="1"/>
    <col min="12294" max="12294" width="69.7109375" style="426" customWidth="1"/>
    <col min="12295" max="12295" width="9.140625" style="426"/>
    <col min="12296" max="12297" width="15.7109375" style="426" customWidth="1"/>
    <col min="12298" max="12547" width="9.140625" style="426"/>
    <col min="12548" max="12548" width="3" style="426" customWidth="1"/>
    <col min="12549" max="12549" width="18.7109375" style="426" customWidth="1"/>
    <col min="12550" max="12550" width="69.7109375" style="426" customWidth="1"/>
    <col min="12551" max="12551" width="9.140625" style="426"/>
    <col min="12552" max="12553" width="15.7109375" style="426" customWidth="1"/>
    <col min="12554" max="12803" width="9.140625" style="426"/>
    <col min="12804" max="12804" width="3" style="426" customWidth="1"/>
    <col min="12805" max="12805" width="18.7109375" style="426" customWidth="1"/>
    <col min="12806" max="12806" width="69.7109375" style="426" customWidth="1"/>
    <col min="12807" max="12807" width="9.140625" style="426"/>
    <col min="12808" max="12809" width="15.7109375" style="426" customWidth="1"/>
    <col min="12810" max="13059" width="9.140625" style="426"/>
    <col min="13060" max="13060" width="3" style="426" customWidth="1"/>
    <col min="13061" max="13061" width="18.7109375" style="426" customWidth="1"/>
    <col min="13062" max="13062" width="69.7109375" style="426" customWidth="1"/>
    <col min="13063" max="13063" width="9.140625" style="426"/>
    <col min="13064" max="13065" width="15.7109375" style="426" customWidth="1"/>
    <col min="13066" max="13315" width="9.140625" style="426"/>
    <col min="13316" max="13316" width="3" style="426" customWidth="1"/>
    <col min="13317" max="13317" width="18.7109375" style="426" customWidth="1"/>
    <col min="13318" max="13318" width="69.7109375" style="426" customWidth="1"/>
    <col min="13319" max="13319" width="9.140625" style="426"/>
    <col min="13320" max="13321" width="15.7109375" style="426" customWidth="1"/>
    <col min="13322" max="13571" width="9.140625" style="426"/>
    <col min="13572" max="13572" width="3" style="426" customWidth="1"/>
    <col min="13573" max="13573" width="18.7109375" style="426" customWidth="1"/>
    <col min="13574" max="13574" width="69.7109375" style="426" customWidth="1"/>
    <col min="13575" max="13575" width="9.140625" style="426"/>
    <col min="13576" max="13577" width="15.7109375" style="426" customWidth="1"/>
    <col min="13578" max="13827" width="9.140625" style="426"/>
    <col min="13828" max="13828" width="3" style="426" customWidth="1"/>
    <col min="13829" max="13829" width="18.7109375" style="426" customWidth="1"/>
    <col min="13830" max="13830" width="69.7109375" style="426" customWidth="1"/>
    <col min="13831" max="13831" width="9.140625" style="426"/>
    <col min="13832" max="13833" width="15.7109375" style="426" customWidth="1"/>
    <col min="13834" max="14083" width="9.140625" style="426"/>
    <col min="14084" max="14084" width="3" style="426" customWidth="1"/>
    <col min="14085" max="14085" width="18.7109375" style="426" customWidth="1"/>
    <col min="14086" max="14086" width="69.7109375" style="426" customWidth="1"/>
    <col min="14087" max="14087" width="9.140625" style="426"/>
    <col min="14088" max="14089" width="15.7109375" style="426" customWidth="1"/>
    <col min="14090" max="14339" width="9.140625" style="426"/>
    <col min="14340" max="14340" width="3" style="426" customWidth="1"/>
    <col min="14341" max="14341" width="18.7109375" style="426" customWidth="1"/>
    <col min="14342" max="14342" width="69.7109375" style="426" customWidth="1"/>
    <col min="14343" max="14343" width="9.140625" style="426"/>
    <col min="14344" max="14345" width="15.7109375" style="426" customWidth="1"/>
    <col min="14346" max="14595" width="9.140625" style="426"/>
    <col min="14596" max="14596" width="3" style="426" customWidth="1"/>
    <col min="14597" max="14597" width="18.7109375" style="426" customWidth="1"/>
    <col min="14598" max="14598" width="69.7109375" style="426" customWidth="1"/>
    <col min="14599" max="14599" width="9.140625" style="426"/>
    <col min="14600" max="14601" width="15.7109375" style="426" customWidth="1"/>
    <col min="14602" max="14851" width="9.140625" style="426"/>
    <col min="14852" max="14852" width="3" style="426" customWidth="1"/>
    <col min="14853" max="14853" width="18.7109375" style="426" customWidth="1"/>
    <col min="14854" max="14854" width="69.7109375" style="426" customWidth="1"/>
    <col min="14855" max="14855" width="9.140625" style="426"/>
    <col min="14856" max="14857" width="15.7109375" style="426" customWidth="1"/>
    <col min="14858" max="15107" width="9.140625" style="426"/>
    <col min="15108" max="15108" width="3" style="426" customWidth="1"/>
    <col min="15109" max="15109" width="18.7109375" style="426" customWidth="1"/>
    <col min="15110" max="15110" width="69.7109375" style="426" customWidth="1"/>
    <col min="15111" max="15111" width="9.140625" style="426"/>
    <col min="15112" max="15113" width="15.7109375" style="426" customWidth="1"/>
    <col min="15114" max="15363" width="9.140625" style="426"/>
    <col min="15364" max="15364" width="3" style="426" customWidth="1"/>
    <col min="15365" max="15365" width="18.7109375" style="426" customWidth="1"/>
    <col min="15366" max="15366" width="69.7109375" style="426" customWidth="1"/>
    <col min="15367" max="15367" width="9.140625" style="426"/>
    <col min="15368" max="15369" width="15.7109375" style="426" customWidth="1"/>
    <col min="15370" max="15619" width="9.140625" style="426"/>
    <col min="15620" max="15620" width="3" style="426" customWidth="1"/>
    <col min="15621" max="15621" width="18.7109375" style="426" customWidth="1"/>
    <col min="15622" max="15622" width="69.7109375" style="426" customWidth="1"/>
    <col min="15623" max="15623" width="9.140625" style="426"/>
    <col min="15624" max="15625" width="15.7109375" style="426" customWidth="1"/>
    <col min="15626" max="15875" width="9.140625" style="426"/>
    <col min="15876" max="15876" width="3" style="426" customWidth="1"/>
    <col min="15877" max="15877" width="18.7109375" style="426" customWidth="1"/>
    <col min="15878" max="15878" width="69.7109375" style="426" customWidth="1"/>
    <col min="15879" max="15879" width="9.140625" style="426"/>
    <col min="15880" max="15881" width="15.7109375" style="426" customWidth="1"/>
    <col min="15882" max="16131" width="9.140625" style="426"/>
    <col min="16132" max="16132" width="3" style="426" customWidth="1"/>
    <col min="16133" max="16133" width="18.7109375" style="426" customWidth="1"/>
    <col min="16134" max="16134" width="69.7109375" style="426" customWidth="1"/>
    <col min="16135" max="16135" width="9.140625" style="426"/>
    <col min="16136" max="16137" width="15.7109375" style="426" customWidth="1"/>
    <col min="16138" max="16384" width="9.140625" style="426"/>
  </cols>
  <sheetData>
    <row r="1" spans="1:11" x14ac:dyDescent="0.2">
      <c r="F1" s="427"/>
      <c r="H1" s="428"/>
      <c r="I1" s="428" t="s">
        <v>667</v>
      </c>
      <c r="J1" s="429"/>
      <c r="K1" s="429"/>
    </row>
    <row r="2" spans="1:11" ht="18.75" x14ac:dyDescent="0.2">
      <c r="B2" s="491" t="s">
        <v>576</v>
      </c>
      <c r="C2" s="491"/>
      <c r="D2" s="491"/>
      <c r="E2" s="491"/>
      <c r="F2" s="491"/>
      <c r="G2" s="491"/>
      <c r="H2" s="491"/>
      <c r="I2" s="491"/>
    </row>
    <row r="3" spans="1:11" ht="18.75" x14ac:dyDescent="0.2">
      <c r="B3" s="491" t="s">
        <v>741</v>
      </c>
      <c r="C3" s="491"/>
      <c r="D3" s="491"/>
      <c r="E3" s="491"/>
      <c r="F3" s="491"/>
      <c r="G3" s="491"/>
      <c r="H3" s="491"/>
      <c r="I3" s="491"/>
    </row>
    <row r="4" spans="1:11" x14ac:dyDescent="0.2">
      <c r="B4" s="429"/>
      <c r="C4" s="429"/>
      <c r="D4" s="429"/>
      <c r="E4" s="429"/>
      <c r="F4" s="429"/>
      <c r="G4" s="430"/>
      <c r="H4" s="430"/>
    </row>
    <row r="5" spans="1:11" ht="16.5" thickBot="1" x14ac:dyDescent="0.25">
      <c r="B5" s="431"/>
      <c r="C5" s="431"/>
      <c r="D5" s="431"/>
      <c r="E5" s="429"/>
      <c r="F5" s="429"/>
      <c r="G5" s="430"/>
      <c r="H5" s="430"/>
      <c r="I5" s="430" t="s">
        <v>125</v>
      </c>
    </row>
    <row r="6" spans="1:11" ht="15.75" customHeight="1" x14ac:dyDescent="0.2">
      <c r="B6" s="492" t="s">
        <v>56</v>
      </c>
      <c r="C6" s="494" t="s">
        <v>57</v>
      </c>
      <c r="D6" s="496" t="s">
        <v>81</v>
      </c>
      <c r="E6" s="498" t="s">
        <v>742</v>
      </c>
      <c r="F6" s="500" t="s">
        <v>743</v>
      </c>
      <c r="G6" s="502" t="s">
        <v>744</v>
      </c>
      <c r="H6" s="503"/>
      <c r="I6" s="504" t="s">
        <v>745</v>
      </c>
    </row>
    <row r="7" spans="1:11" ht="33.75" customHeight="1" x14ac:dyDescent="0.2">
      <c r="A7" s="432"/>
      <c r="B7" s="493"/>
      <c r="C7" s="495"/>
      <c r="D7" s="497"/>
      <c r="E7" s="499"/>
      <c r="F7" s="501"/>
      <c r="G7" s="466" t="s">
        <v>63</v>
      </c>
      <c r="H7" s="465" t="s">
        <v>44</v>
      </c>
      <c r="I7" s="505"/>
    </row>
    <row r="8" spans="1:11" ht="16.5" thickBot="1" x14ac:dyDescent="0.25">
      <c r="A8" s="433"/>
      <c r="B8" s="434">
        <v>1</v>
      </c>
      <c r="C8" s="435">
        <v>2</v>
      </c>
      <c r="D8" s="436">
        <v>3</v>
      </c>
      <c r="E8" s="437">
        <v>4</v>
      </c>
      <c r="F8" s="436">
        <v>5</v>
      </c>
      <c r="G8" s="438">
        <v>6</v>
      </c>
      <c r="H8" s="439">
        <v>7</v>
      </c>
      <c r="I8" s="440">
        <v>8</v>
      </c>
    </row>
    <row r="9" spans="1:11" x14ac:dyDescent="0.2">
      <c r="A9" s="433"/>
      <c r="B9" s="489"/>
      <c r="C9" s="441" t="s">
        <v>577</v>
      </c>
      <c r="D9" s="478">
        <v>1001</v>
      </c>
      <c r="E9" s="490">
        <f>E14+E17+E18-E19+E20+E21</f>
        <v>763272</v>
      </c>
      <c r="F9" s="490">
        <f>F11+F12+F13+F14+F17+F18-F19+F20+F21</f>
        <v>1135400</v>
      </c>
      <c r="G9" s="490">
        <f>G11+G12+G13+G14+G17+G18-G19+G20+G21</f>
        <v>241000</v>
      </c>
      <c r="H9" s="490">
        <f>H11+H12+H13+H14+H17+H18-H19+H20+H21</f>
        <v>188426</v>
      </c>
      <c r="I9" s="506">
        <f>H9/G9</f>
        <v>0.78185062240663905</v>
      </c>
    </row>
    <row r="10" spans="1:11" x14ac:dyDescent="0.2">
      <c r="A10" s="433"/>
      <c r="B10" s="485"/>
      <c r="C10" s="442" t="s">
        <v>578</v>
      </c>
      <c r="D10" s="486"/>
      <c r="E10" s="482"/>
      <c r="F10" s="482"/>
      <c r="G10" s="482"/>
      <c r="H10" s="482"/>
      <c r="I10" s="484"/>
    </row>
    <row r="11" spans="1:11" x14ac:dyDescent="0.2">
      <c r="A11" s="433"/>
      <c r="B11" s="443">
        <v>60</v>
      </c>
      <c r="C11" s="444" t="s">
        <v>579</v>
      </c>
      <c r="D11" s="445">
        <v>1002</v>
      </c>
      <c r="E11" s="446"/>
      <c r="F11" s="447"/>
      <c r="G11" s="448"/>
      <c r="H11" s="447"/>
      <c r="I11" s="458"/>
    </row>
    <row r="12" spans="1:11" x14ac:dyDescent="0.2">
      <c r="A12" s="433"/>
      <c r="B12" s="443" t="s">
        <v>580</v>
      </c>
      <c r="C12" s="444" t="s">
        <v>581</v>
      </c>
      <c r="D12" s="445">
        <v>1003</v>
      </c>
      <c r="E12" s="446"/>
      <c r="F12" s="447"/>
      <c r="G12" s="448"/>
      <c r="H12" s="447"/>
      <c r="I12" s="458"/>
    </row>
    <row r="13" spans="1:11" x14ac:dyDescent="0.2">
      <c r="A13" s="433"/>
      <c r="B13" s="443" t="s">
        <v>582</v>
      </c>
      <c r="C13" s="444" t="s">
        <v>583</v>
      </c>
      <c r="D13" s="445">
        <v>1004</v>
      </c>
      <c r="E13" s="446"/>
      <c r="F13" s="447"/>
      <c r="G13" s="448"/>
      <c r="I13" s="458"/>
    </row>
    <row r="14" spans="1:11" x14ac:dyDescent="0.2">
      <c r="A14" s="433"/>
      <c r="B14" s="443">
        <v>61</v>
      </c>
      <c r="C14" s="444" t="s">
        <v>726</v>
      </c>
      <c r="D14" s="445">
        <v>1005</v>
      </c>
      <c r="E14" s="447">
        <f>E15+E16</f>
        <v>746627</v>
      </c>
      <c r="F14" s="447">
        <f>F15+F16</f>
        <v>1110400</v>
      </c>
      <c r="G14" s="447">
        <f>G15+G16</f>
        <v>237000</v>
      </c>
      <c r="H14" s="447">
        <f>H15+H16</f>
        <v>185236</v>
      </c>
      <c r="I14" s="458">
        <f>H14/G14</f>
        <v>0.78158649789029533</v>
      </c>
    </row>
    <row r="15" spans="1:11" x14ac:dyDescent="0.2">
      <c r="A15" s="433"/>
      <c r="B15" s="443" t="s">
        <v>584</v>
      </c>
      <c r="C15" s="444" t="s">
        <v>585</v>
      </c>
      <c r="D15" s="445">
        <v>1006</v>
      </c>
      <c r="E15" s="446">
        <v>746627</v>
      </c>
      <c r="F15" s="447">
        <v>1110400</v>
      </c>
      <c r="G15" s="448">
        <v>237000</v>
      </c>
      <c r="H15" s="447">
        <v>185236</v>
      </c>
      <c r="I15" s="458">
        <f t="shared" ref="I15:I36" si="0">H15/G15</f>
        <v>0.78158649789029533</v>
      </c>
    </row>
    <row r="16" spans="1:11" x14ac:dyDescent="0.2">
      <c r="A16" s="433"/>
      <c r="B16" s="443" t="s">
        <v>586</v>
      </c>
      <c r="C16" s="444" t="s">
        <v>587</v>
      </c>
      <c r="D16" s="445">
        <v>1007</v>
      </c>
      <c r="E16" s="446"/>
      <c r="F16" s="447"/>
      <c r="G16" s="448"/>
      <c r="H16" s="447"/>
      <c r="I16" s="458"/>
    </row>
    <row r="17" spans="1:9" x14ac:dyDescent="0.2">
      <c r="A17" s="433"/>
      <c r="B17" s="443">
        <v>62</v>
      </c>
      <c r="C17" s="444" t="s">
        <v>588</v>
      </c>
      <c r="D17" s="445">
        <v>1008</v>
      </c>
      <c r="E17" s="446">
        <v>4965</v>
      </c>
      <c r="F17" s="447">
        <v>8000</v>
      </c>
      <c r="G17" s="448"/>
      <c r="H17" s="447"/>
      <c r="I17" s="458"/>
    </row>
    <row r="18" spans="1:9" x14ac:dyDescent="0.2">
      <c r="A18" s="433"/>
      <c r="B18" s="443">
        <v>630</v>
      </c>
      <c r="C18" s="444" t="s">
        <v>589</v>
      </c>
      <c r="D18" s="445">
        <v>1009</v>
      </c>
      <c r="E18" s="446"/>
      <c r="F18" s="447"/>
      <c r="G18" s="448"/>
      <c r="H18" s="447"/>
      <c r="I18" s="458"/>
    </row>
    <row r="19" spans="1:9" x14ac:dyDescent="0.2">
      <c r="A19" s="433"/>
      <c r="B19" s="443">
        <v>631</v>
      </c>
      <c r="C19" s="444" t="s">
        <v>590</v>
      </c>
      <c r="D19" s="445">
        <v>1010</v>
      </c>
      <c r="E19" s="446"/>
      <c r="F19" s="447"/>
      <c r="G19" s="448"/>
      <c r="H19" s="447"/>
      <c r="I19" s="458"/>
    </row>
    <row r="20" spans="1:9" x14ac:dyDescent="0.2">
      <c r="A20" s="433"/>
      <c r="B20" s="443" t="s">
        <v>591</v>
      </c>
      <c r="C20" s="444" t="s">
        <v>592</v>
      </c>
      <c r="D20" s="445">
        <v>1011</v>
      </c>
      <c r="E20" s="446">
        <v>11679</v>
      </c>
      <c r="F20" s="447">
        <v>17000</v>
      </c>
      <c r="G20" s="448">
        <v>4000</v>
      </c>
      <c r="H20" s="447">
        <v>3190</v>
      </c>
      <c r="I20" s="458">
        <f t="shared" si="0"/>
        <v>0.79749999999999999</v>
      </c>
    </row>
    <row r="21" spans="1:9" x14ac:dyDescent="0.2">
      <c r="A21" s="433"/>
      <c r="B21" s="443" t="s">
        <v>593</v>
      </c>
      <c r="C21" s="444" t="s">
        <v>594</v>
      </c>
      <c r="D21" s="445">
        <v>1012</v>
      </c>
      <c r="E21" s="446">
        <v>1</v>
      </c>
      <c r="F21" s="447"/>
      <c r="G21" s="448"/>
      <c r="H21" s="447"/>
      <c r="I21" s="458"/>
    </row>
    <row r="22" spans="1:9" x14ac:dyDescent="0.2">
      <c r="A22" s="433"/>
      <c r="B22" s="443"/>
      <c r="C22" s="449" t="s">
        <v>595</v>
      </c>
      <c r="D22" s="445">
        <v>1013</v>
      </c>
      <c r="E22" s="447">
        <f>E23+E24+E25+E29+E30+E31+E32+E33</f>
        <v>750780</v>
      </c>
      <c r="F22" s="447">
        <f>F23+F24+F25+F29+F30+F31+F32+F33</f>
        <v>1134835</v>
      </c>
      <c r="G22" s="447">
        <f>G23+G24+G25+G29+G30+G31+G32+G33</f>
        <v>239589</v>
      </c>
      <c r="H22" s="447">
        <f>H23+H24+H25+H29+H30+H31+H32+H33</f>
        <v>186722</v>
      </c>
      <c r="I22" s="458">
        <f t="shared" si="0"/>
        <v>0.77934295814916377</v>
      </c>
    </row>
    <row r="23" spans="1:9" x14ac:dyDescent="0.2">
      <c r="A23" s="433"/>
      <c r="B23" s="443">
        <v>50</v>
      </c>
      <c r="C23" s="444" t="s">
        <v>596</v>
      </c>
      <c r="D23" s="445">
        <v>1014</v>
      </c>
      <c r="E23" s="446"/>
      <c r="F23" s="447"/>
      <c r="G23" s="448"/>
      <c r="I23" s="458"/>
    </row>
    <row r="24" spans="1:9" x14ac:dyDescent="0.2">
      <c r="A24" s="433"/>
      <c r="B24" s="443">
        <v>51</v>
      </c>
      <c r="C24" s="444" t="s">
        <v>597</v>
      </c>
      <c r="D24" s="445">
        <v>1015</v>
      </c>
      <c r="E24" s="446">
        <v>178560</v>
      </c>
      <c r="F24" s="447">
        <v>301500</v>
      </c>
      <c r="G24" s="448">
        <v>45000</v>
      </c>
      <c r="H24" s="447">
        <v>31960</v>
      </c>
      <c r="I24" s="458">
        <f t="shared" si="0"/>
        <v>0.7102222222222222</v>
      </c>
    </row>
    <row r="25" spans="1:9" x14ac:dyDescent="0.2">
      <c r="A25" s="433"/>
      <c r="B25" s="443">
        <v>52</v>
      </c>
      <c r="C25" s="444" t="s">
        <v>598</v>
      </c>
      <c r="D25" s="445">
        <v>1016</v>
      </c>
      <c r="E25" s="447">
        <v>406462</v>
      </c>
      <c r="F25" s="447">
        <f>F26+F27+F28</f>
        <v>617835</v>
      </c>
      <c r="G25" s="447">
        <f>G26+G27+G28</f>
        <v>139589</v>
      </c>
      <c r="H25" s="447">
        <f>H26+H27+H28</f>
        <v>110882</v>
      </c>
      <c r="I25" s="458">
        <f t="shared" si="0"/>
        <v>0.79434625937573877</v>
      </c>
    </row>
    <row r="26" spans="1:9" x14ac:dyDescent="0.2">
      <c r="A26" s="433"/>
      <c r="B26" s="443">
        <v>520</v>
      </c>
      <c r="C26" s="444" t="s">
        <v>599</v>
      </c>
      <c r="D26" s="445">
        <v>1017</v>
      </c>
      <c r="E26" s="446">
        <v>328580</v>
      </c>
      <c r="F26" s="447">
        <v>494255</v>
      </c>
      <c r="G26" s="448">
        <v>113386</v>
      </c>
      <c r="H26" s="447">
        <v>91180</v>
      </c>
      <c r="I26" s="458">
        <f t="shared" si="0"/>
        <v>0.80415571587321188</v>
      </c>
    </row>
    <row r="27" spans="1:9" x14ac:dyDescent="0.2">
      <c r="A27" s="433"/>
      <c r="B27" s="443">
        <v>521</v>
      </c>
      <c r="C27" s="444" t="s">
        <v>600</v>
      </c>
      <c r="D27" s="445">
        <v>1018</v>
      </c>
      <c r="E27" s="446">
        <v>49780</v>
      </c>
      <c r="F27" s="447">
        <v>74880</v>
      </c>
      <c r="G27" s="448">
        <v>17178</v>
      </c>
      <c r="H27" s="447">
        <v>13823</v>
      </c>
      <c r="I27" s="458">
        <f t="shared" si="0"/>
        <v>0.8046920479683316</v>
      </c>
    </row>
    <row r="28" spans="1:9" x14ac:dyDescent="0.2">
      <c r="A28" s="433"/>
      <c r="B28" s="443" t="s">
        <v>601</v>
      </c>
      <c r="C28" s="444" t="s">
        <v>602</v>
      </c>
      <c r="D28" s="445">
        <v>1019</v>
      </c>
      <c r="E28" s="446">
        <v>28102</v>
      </c>
      <c r="F28" s="447">
        <v>48700</v>
      </c>
      <c r="G28" s="448">
        <v>9025</v>
      </c>
      <c r="H28" s="447">
        <v>5879</v>
      </c>
      <c r="I28" s="458">
        <f t="shared" si="0"/>
        <v>0.65141274238227143</v>
      </c>
    </row>
    <row r="29" spans="1:9" x14ac:dyDescent="0.2">
      <c r="A29" s="433"/>
      <c r="B29" s="443">
        <v>540</v>
      </c>
      <c r="C29" s="444" t="s">
        <v>603</v>
      </c>
      <c r="D29" s="445">
        <v>1020</v>
      </c>
      <c r="E29" s="446">
        <v>87205</v>
      </c>
      <c r="F29" s="447">
        <v>102000</v>
      </c>
      <c r="G29" s="448">
        <v>25000</v>
      </c>
      <c r="H29" s="447">
        <v>24509</v>
      </c>
      <c r="I29" s="458">
        <f t="shared" si="0"/>
        <v>0.98036000000000001</v>
      </c>
    </row>
    <row r="30" spans="1:9" x14ac:dyDescent="0.2">
      <c r="A30" s="433"/>
      <c r="B30" s="443" t="s">
        <v>604</v>
      </c>
      <c r="C30" s="444" t="s">
        <v>605</v>
      </c>
      <c r="D30" s="445">
        <v>1021</v>
      </c>
      <c r="E30" s="446"/>
      <c r="F30" s="447"/>
      <c r="G30" s="448"/>
      <c r="H30" s="447"/>
      <c r="I30" s="458"/>
    </row>
    <row r="31" spans="1:9" x14ac:dyDescent="0.2">
      <c r="A31" s="433"/>
      <c r="B31" s="443">
        <v>53</v>
      </c>
      <c r="C31" s="444" t="s">
        <v>606</v>
      </c>
      <c r="D31" s="445">
        <v>1022</v>
      </c>
      <c r="E31" s="446">
        <v>47969</v>
      </c>
      <c r="F31" s="447">
        <v>71500</v>
      </c>
      <c r="G31" s="448">
        <v>20000</v>
      </c>
      <c r="H31" s="447">
        <v>11606</v>
      </c>
      <c r="I31" s="458">
        <f t="shared" si="0"/>
        <v>0.58030000000000004</v>
      </c>
    </row>
    <row r="32" spans="1:9" x14ac:dyDescent="0.2">
      <c r="A32" s="433"/>
      <c r="B32" s="443" t="s">
        <v>607</v>
      </c>
      <c r="C32" s="444" t="s">
        <v>608</v>
      </c>
      <c r="D32" s="445">
        <v>1023</v>
      </c>
      <c r="E32" s="446">
        <v>7635</v>
      </c>
      <c r="F32" s="447">
        <v>3000</v>
      </c>
      <c r="G32" s="448"/>
      <c r="H32" s="447"/>
      <c r="I32" s="458"/>
    </row>
    <row r="33" spans="1:9" x14ac:dyDescent="0.2">
      <c r="A33" s="433"/>
      <c r="B33" s="443">
        <v>55</v>
      </c>
      <c r="C33" s="444" t="s">
        <v>609</v>
      </c>
      <c r="D33" s="445">
        <v>1024</v>
      </c>
      <c r="E33" s="446">
        <v>22949</v>
      </c>
      <c r="F33" s="447">
        <v>39000</v>
      </c>
      <c r="G33" s="448">
        <v>10000</v>
      </c>
      <c r="H33" s="447">
        <v>7765</v>
      </c>
      <c r="I33" s="458">
        <f t="shared" si="0"/>
        <v>0.77649999999999997</v>
      </c>
    </row>
    <row r="34" spans="1:9" x14ac:dyDescent="0.2">
      <c r="A34" s="433"/>
      <c r="B34" s="443"/>
      <c r="C34" s="449" t="s">
        <v>610</v>
      </c>
      <c r="D34" s="445">
        <v>1025</v>
      </c>
      <c r="E34" s="447">
        <f>E9-E22</f>
        <v>12492</v>
      </c>
      <c r="F34" s="447">
        <f>F9-F22</f>
        <v>565</v>
      </c>
      <c r="G34" s="447">
        <f t="shared" ref="G34:H34" si="1">G9-G22</f>
        <v>1411</v>
      </c>
      <c r="H34" s="447">
        <f t="shared" si="1"/>
        <v>1704</v>
      </c>
      <c r="I34" s="458">
        <f t="shared" si="0"/>
        <v>1.2076541459957477</v>
      </c>
    </row>
    <row r="35" spans="1:9" x14ac:dyDescent="0.2">
      <c r="A35" s="433"/>
      <c r="B35" s="443"/>
      <c r="C35" s="449" t="s">
        <v>611</v>
      </c>
      <c r="D35" s="445">
        <v>1026</v>
      </c>
      <c r="E35" s="446"/>
      <c r="F35" s="447"/>
      <c r="G35" s="448"/>
      <c r="H35" s="447"/>
      <c r="I35" s="458"/>
    </row>
    <row r="36" spans="1:9" x14ac:dyDescent="0.2">
      <c r="A36" s="433"/>
      <c r="B36" s="485"/>
      <c r="C36" s="450" t="s">
        <v>612</v>
      </c>
      <c r="D36" s="486">
        <v>1027</v>
      </c>
      <c r="E36" s="481">
        <f>E38+E39+E40+E41</f>
        <v>8110</v>
      </c>
      <c r="F36" s="481">
        <f>F38+F39+F40+F41</f>
        <v>9000</v>
      </c>
      <c r="G36" s="481">
        <f>G38+G39+G40+G41</f>
        <v>1000</v>
      </c>
      <c r="H36" s="481">
        <f>H38+H39+H40+H41</f>
        <v>747</v>
      </c>
      <c r="I36" s="487">
        <f t="shared" si="0"/>
        <v>0.747</v>
      </c>
    </row>
    <row r="37" spans="1:9" x14ac:dyDescent="0.2">
      <c r="A37" s="433"/>
      <c r="B37" s="485"/>
      <c r="C37" s="442" t="s">
        <v>613</v>
      </c>
      <c r="D37" s="486"/>
      <c r="E37" s="482"/>
      <c r="F37" s="482"/>
      <c r="G37" s="482"/>
      <c r="H37" s="482"/>
      <c r="I37" s="488"/>
    </row>
    <row r="38" spans="1:9" x14ac:dyDescent="0.2">
      <c r="A38" s="433"/>
      <c r="B38" s="443" t="s">
        <v>614</v>
      </c>
      <c r="C38" s="444" t="s">
        <v>615</v>
      </c>
      <c r="D38" s="445">
        <v>1028</v>
      </c>
      <c r="E38" s="446"/>
      <c r="F38" s="447"/>
      <c r="G38" s="448">
        <v>0</v>
      </c>
      <c r="H38" s="447"/>
      <c r="I38" s="458"/>
    </row>
    <row r="39" spans="1:9" x14ac:dyDescent="0.2">
      <c r="A39" s="433"/>
      <c r="B39" s="443">
        <v>662</v>
      </c>
      <c r="C39" s="444" t="s">
        <v>616</v>
      </c>
      <c r="D39" s="445">
        <v>1029</v>
      </c>
      <c r="E39" s="446">
        <v>3897</v>
      </c>
      <c r="F39" s="447">
        <v>9000</v>
      </c>
      <c r="G39" s="448">
        <v>1000</v>
      </c>
      <c r="H39" s="447">
        <v>747</v>
      </c>
      <c r="I39" s="458">
        <f>H39/G39</f>
        <v>0.747</v>
      </c>
    </row>
    <row r="40" spans="1:9" x14ac:dyDescent="0.2">
      <c r="A40" s="433"/>
      <c r="B40" s="443" t="s">
        <v>123</v>
      </c>
      <c r="C40" s="444" t="s">
        <v>617</v>
      </c>
      <c r="D40" s="445">
        <v>1030</v>
      </c>
      <c r="E40" s="446">
        <v>19</v>
      </c>
      <c r="F40" s="447"/>
      <c r="G40" s="448"/>
      <c r="H40" s="447"/>
      <c r="I40" s="458"/>
    </row>
    <row r="41" spans="1:9" x14ac:dyDescent="0.2">
      <c r="A41" s="433"/>
      <c r="B41" s="443" t="s">
        <v>618</v>
      </c>
      <c r="C41" s="444" t="s">
        <v>619</v>
      </c>
      <c r="D41" s="445">
        <v>1031</v>
      </c>
      <c r="E41" s="446">
        <v>4194</v>
      </c>
      <c r="F41" s="447"/>
      <c r="G41" s="448"/>
      <c r="H41" s="447"/>
      <c r="I41" s="458"/>
    </row>
    <row r="42" spans="1:9" x14ac:dyDescent="0.2">
      <c r="A42" s="433"/>
      <c r="B42" s="485"/>
      <c r="C42" s="450" t="s">
        <v>620</v>
      </c>
      <c r="D42" s="486">
        <v>1032</v>
      </c>
      <c r="E42" s="481">
        <f>E44+E45+E46+E47</f>
        <v>7213</v>
      </c>
      <c r="F42" s="481">
        <f>F44+F45+F46+F47</f>
        <v>8500</v>
      </c>
      <c r="G42" s="481">
        <f>G44+G45+G46+G47</f>
        <v>2025</v>
      </c>
      <c r="H42" s="481">
        <f>H44+H45+H46+H47</f>
        <v>872</v>
      </c>
      <c r="I42" s="483">
        <f t="shared" ref="I42" si="2">H42/G42</f>
        <v>0.43061728395061727</v>
      </c>
    </row>
    <row r="43" spans="1:9" x14ac:dyDescent="0.2">
      <c r="A43" s="433"/>
      <c r="B43" s="485"/>
      <c r="C43" s="442" t="s">
        <v>621</v>
      </c>
      <c r="D43" s="486"/>
      <c r="E43" s="482"/>
      <c r="F43" s="482"/>
      <c r="G43" s="482"/>
      <c r="H43" s="482"/>
      <c r="I43" s="484"/>
    </row>
    <row r="44" spans="1:9" x14ac:dyDescent="0.2">
      <c r="A44" s="433"/>
      <c r="B44" s="443" t="s">
        <v>622</v>
      </c>
      <c r="C44" s="444" t="s">
        <v>623</v>
      </c>
      <c r="D44" s="445">
        <v>1033</v>
      </c>
      <c r="E44" s="446"/>
      <c r="F44" s="447"/>
      <c r="G44" s="448"/>
      <c r="H44" s="447"/>
      <c r="I44" s="458"/>
    </row>
    <row r="45" spans="1:9" x14ac:dyDescent="0.2">
      <c r="A45" s="433"/>
      <c r="B45" s="443">
        <v>562</v>
      </c>
      <c r="C45" s="444" t="s">
        <v>624</v>
      </c>
      <c r="D45" s="445">
        <v>1034</v>
      </c>
      <c r="E45" s="446">
        <v>6907</v>
      </c>
      <c r="F45" s="447">
        <v>8400</v>
      </c>
      <c r="G45" s="448">
        <v>2000</v>
      </c>
      <c r="H45" s="447">
        <v>872</v>
      </c>
      <c r="I45" s="458">
        <f t="shared" ref="I45:I53" si="3">H45/G45</f>
        <v>0.436</v>
      </c>
    </row>
    <row r="46" spans="1:9" x14ac:dyDescent="0.2">
      <c r="A46" s="433"/>
      <c r="B46" s="443" t="s">
        <v>124</v>
      </c>
      <c r="C46" s="444" t="s">
        <v>625</v>
      </c>
      <c r="D46" s="445">
        <v>1035</v>
      </c>
      <c r="E46" s="446">
        <v>306</v>
      </c>
      <c r="F46" s="447"/>
      <c r="G46" s="448"/>
      <c r="H46" s="447"/>
      <c r="I46" s="458"/>
    </row>
    <row r="47" spans="1:9" x14ac:dyDescent="0.2">
      <c r="A47" s="433"/>
      <c r="B47" s="443" t="s">
        <v>626</v>
      </c>
      <c r="C47" s="444" t="s">
        <v>627</v>
      </c>
      <c r="D47" s="445">
        <v>1036</v>
      </c>
      <c r="E47" s="446">
        <v>0</v>
      </c>
      <c r="F47" s="447">
        <v>100</v>
      </c>
      <c r="G47" s="448">
        <v>25</v>
      </c>
      <c r="H47" s="447"/>
      <c r="I47" s="458">
        <f t="shared" si="3"/>
        <v>0</v>
      </c>
    </row>
    <row r="48" spans="1:9" x14ac:dyDescent="0.2">
      <c r="A48" s="433"/>
      <c r="B48" s="443"/>
      <c r="C48" s="449" t="s">
        <v>628</v>
      </c>
      <c r="D48" s="445">
        <v>1037</v>
      </c>
      <c r="E48" s="447">
        <f>E36-E42</f>
        <v>897</v>
      </c>
      <c r="F48" s="447">
        <f>F36-F42</f>
        <v>500</v>
      </c>
      <c r="G48" s="447"/>
      <c r="H48" s="447"/>
      <c r="I48" s="458"/>
    </row>
    <row r="49" spans="1:9" x14ac:dyDescent="0.2">
      <c r="A49" s="433"/>
      <c r="B49" s="443"/>
      <c r="C49" s="449" t="s">
        <v>629</v>
      </c>
      <c r="D49" s="445">
        <v>1038</v>
      </c>
      <c r="E49" s="447">
        <v>0</v>
      </c>
      <c r="F49" s="447"/>
      <c r="G49" s="448">
        <f>G42-G36</f>
        <v>1025</v>
      </c>
      <c r="H49" s="448">
        <f>H42-H36</f>
        <v>125</v>
      </c>
      <c r="I49" s="458">
        <f t="shared" si="3"/>
        <v>0.12195121951219512</v>
      </c>
    </row>
    <row r="50" spans="1:9" x14ac:dyDescent="0.2">
      <c r="A50" s="433"/>
      <c r="B50" s="443" t="s">
        <v>630</v>
      </c>
      <c r="C50" s="449" t="s">
        <v>631</v>
      </c>
      <c r="D50" s="445">
        <v>1039</v>
      </c>
      <c r="E50" s="446">
        <v>6869</v>
      </c>
      <c r="F50" s="447"/>
      <c r="G50" s="448"/>
      <c r="H50" s="447"/>
      <c r="I50" s="458"/>
    </row>
    <row r="51" spans="1:9" x14ac:dyDescent="0.2">
      <c r="A51" s="433"/>
      <c r="B51" s="443" t="s">
        <v>632</v>
      </c>
      <c r="C51" s="449" t="s">
        <v>633</v>
      </c>
      <c r="D51" s="445">
        <v>1040</v>
      </c>
      <c r="E51" s="446">
        <v>23133</v>
      </c>
      <c r="F51" s="447">
        <v>4000</v>
      </c>
      <c r="G51" s="448">
        <v>1000</v>
      </c>
      <c r="H51" s="447"/>
      <c r="I51" s="458"/>
    </row>
    <row r="52" spans="1:9" x14ac:dyDescent="0.2">
      <c r="A52" s="433"/>
      <c r="B52" s="443">
        <v>67</v>
      </c>
      <c r="C52" s="449" t="s">
        <v>634</v>
      </c>
      <c r="D52" s="445">
        <v>1041</v>
      </c>
      <c r="E52" s="446">
        <v>6778</v>
      </c>
      <c r="F52" s="447">
        <v>9500</v>
      </c>
      <c r="G52" s="448">
        <v>2000</v>
      </c>
      <c r="H52" s="447">
        <v>549</v>
      </c>
      <c r="I52" s="458">
        <f t="shared" si="3"/>
        <v>0.27450000000000002</v>
      </c>
    </row>
    <row r="53" spans="1:9" x14ac:dyDescent="0.2">
      <c r="A53" s="433"/>
      <c r="B53" s="443">
        <v>57</v>
      </c>
      <c r="C53" s="449" t="s">
        <v>635</v>
      </c>
      <c r="D53" s="445">
        <v>1042</v>
      </c>
      <c r="E53" s="446">
        <v>759</v>
      </c>
      <c r="F53" s="447">
        <v>5500</v>
      </c>
      <c r="G53" s="448">
        <v>750</v>
      </c>
      <c r="H53" s="447">
        <v>866</v>
      </c>
      <c r="I53" s="458">
        <f t="shared" si="3"/>
        <v>1.1546666666666667</v>
      </c>
    </row>
    <row r="54" spans="1:9" x14ac:dyDescent="0.2">
      <c r="A54" s="433"/>
      <c r="B54" s="485"/>
      <c r="C54" s="450" t="s">
        <v>636</v>
      </c>
      <c r="D54" s="486">
        <v>1043</v>
      </c>
      <c r="E54" s="481">
        <f>E9+E36+E50+E52</f>
        <v>785029</v>
      </c>
      <c r="F54" s="481">
        <f>F9+F36+F50+F52</f>
        <v>1153900</v>
      </c>
      <c r="G54" s="481">
        <f>G9+G36+G50+G52</f>
        <v>244000</v>
      </c>
      <c r="H54" s="481">
        <f>H9+H36+H50+H52</f>
        <v>189722</v>
      </c>
      <c r="I54" s="483">
        <f t="shared" ref="I54" si="4">H54/G54</f>
        <v>0.77754918032786891</v>
      </c>
    </row>
    <row r="55" spans="1:9" x14ac:dyDescent="0.2">
      <c r="A55" s="433"/>
      <c r="B55" s="485"/>
      <c r="C55" s="442" t="s">
        <v>637</v>
      </c>
      <c r="D55" s="486"/>
      <c r="E55" s="482"/>
      <c r="F55" s="482"/>
      <c r="G55" s="482"/>
      <c r="H55" s="482"/>
      <c r="I55" s="484"/>
    </row>
    <row r="56" spans="1:9" x14ac:dyDescent="0.2">
      <c r="A56" s="433"/>
      <c r="B56" s="485"/>
      <c r="C56" s="450" t="s">
        <v>638</v>
      </c>
      <c r="D56" s="486">
        <v>1044</v>
      </c>
      <c r="E56" s="481">
        <f>E22+E42+E51+E53</f>
        <v>781885</v>
      </c>
      <c r="F56" s="481">
        <f>F22+F42+F51+F53</f>
        <v>1152835</v>
      </c>
      <c r="G56" s="481">
        <f>G22+G42+G51+G53</f>
        <v>243364</v>
      </c>
      <c r="H56" s="481">
        <f>H22+H42+H51+H53</f>
        <v>188460</v>
      </c>
      <c r="I56" s="483">
        <f t="shared" ref="I56" si="5">H56/G56</f>
        <v>0.77439555562860574</v>
      </c>
    </row>
    <row r="57" spans="1:9" x14ac:dyDescent="0.2">
      <c r="A57" s="433"/>
      <c r="B57" s="485"/>
      <c r="C57" s="442" t="s">
        <v>639</v>
      </c>
      <c r="D57" s="486"/>
      <c r="E57" s="482"/>
      <c r="F57" s="482"/>
      <c r="G57" s="482"/>
      <c r="H57" s="482"/>
      <c r="I57" s="484"/>
    </row>
    <row r="58" spans="1:9" x14ac:dyDescent="0.2">
      <c r="A58" s="433"/>
      <c r="B58" s="443"/>
      <c r="C58" s="449" t="s">
        <v>640</v>
      </c>
      <c r="D58" s="445">
        <v>1045</v>
      </c>
      <c r="E58" s="447">
        <f>E54-E56</f>
        <v>3144</v>
      </c>
      <c r="F58" s="447">
        <f>F54-F56</f>
        <v>1065</v>
      </c>
      <c r="G58" s="448">
        <f>G54-G56</f>
        <v>636</v>
      </c>
      <c r="H58" s="448">
        <f>H54-H56</f>
        <v>1262</v>
      </c>
      <c r="I58" s="458">
        <f t="shared" ref="I58:I62" si="6">H58/G58</f>
        <v>1.9842767295597483</v>
      </c>
    </row>
    <row r="59" spans="1:9" x14ac:dyDescent="0.2">
      <c r="A59" s="433"/>
      <c r="B59" s="443"/>
      <c r="C59" s="449" t="s">
        <v>641</v>
      </c>
      <c r="D59" s="445">
        <v>1046</v>
      </c>
      <c r="E59" s="446"/>
      <c r="F59" s="447"/>
      <c r="G59" s="448"/>
      <c r="H59" s="447"/>
      <c r="I59" s="458"/>
    </row>
    <row r="60" spans="1:9" x14ac:dyDescent="0.2">
      <c r="A60" s="433"/>
      <c r="B60" s="443" t="s">
        <v>89</v>
      </c>
      <c r="C60" s="449" t="s">
        <v>642</v>
      </c>
      <c r="D60" s="445">
        <v>1047</v>
      </c>
      <c r="E60" s="446"/>
      <c r="F60" s="447"/>
      <c r="G60" s="448"/>
      <c r="H60" s="447"/>
      <c r="I60" s="458"/>
    </row>
    <row r="61" spans="1:9" x14ac:dyDescent="0.2">
      <c r="A61" s="433"/>
      <c r="B61" s="443" t="s">
        <v>643</v>
      </c>
      <c r="C61" s="449" t="s">
        <v>644</v>
      </c>
      <c r="D61" s="445">
        <v>1048</v>
      </c>
      <c r="E61" s="446">
        <v>326</v>
      </c>
      <c r="F61" s="447"/>
      <c r="G61" s="448"/>
      <c r="H61" s="447"/>
      <c r="I61" s="458"/>
    </row>
    <row r="62" spans="1:9" x14ac:dyDescent="0.2">
      <c r="A62" s="433"/>
      <c r="B62" s="485"/>
      <c r="C62" s="450" t="s">
        <v>645</v>
      </c>
      <c r="D62" s="486">
        <v>1049</v>
      </c>
      <c r="E62" s="481">
        <f>E58-E59+E60-E61</f>
        <v>2818</v>
      </c>
      <c r="F62" s="481">
        <f>F58-F59+F60-F61</f>
        <v>1065</v>
      </c>
      <c r="G62" s="481">
        <f t="shared" ref="G62:H62" si="7">G58-G59+G60-G61</f>
        <v>636</v>
      </c>
      <c r="H62" s="481">
        <f t="shared" si="7"/>
        <v>1262</v>
      </c>
      <c r="I62" s="483">
        <f t="shared" si="6"/>
        <v>1.9842767295597483</v>
      </c>
    </row>
    <row r="63" spans="1:9" x14ac:dyDescent="0.2">
      <c r="A63" s="433"/>
      <c r="B63" s="485"/>
      <c r="C63" s="442" t="s">
        <v>666</v>
      </c>
      <c r="D63" s="486"/>
      <c r="E63" s="482"/>
      <c r="F63" s="482"/>
      <c r="G63" s="482"/>
      <c r="H63" s="482"/>
      <c r="I63" s="484"/>
    </row>
    <row r="64" spans="1:9" x14ac:dyDescent="0.2">
      <c r="A64" s="433"/>
      <c r="B64" s="475"/>
      <c r="C64" s="450" t="s">
        <v>646</v>
      </c>
      <c r="D64" s="477">
        <v>1050</v>
      </c>
      <c r="E64" s="479"/>
      <c r="F64" s="481"/>
      <c r="G64" s="479"/>
      <c r="H64" s="481"/>
      <c r="I64" s="459"/>
    </row>
    <row r="65" spans="1:9" x14ac:dyDescent="0.2">
      <c r="A65" s="433"/>
      <c r="B65" s="476"/>
      <c r="C65" s="442" t="s">
        <v>647</v>
      </c>
      <c r="D65" s="478"/>
      <c r="E65" s="480"/>
      <c r="F65" s="482"/>
      <c r="G65" s="480"/>
      <c r="H65" s="482"/>
      <c r="I65" s="460"/>
    </row>
    <row r="66" spans="1:9" x14ac:dyDescent="0.2">
      <c r="A66" s="433"/>
      <c r="B66" s="443"/>
      <c r="C66" s="449" t="s">
        <v>648</v>
      </c>
      <c r="D66" s="445"/>
      <c r="E66" s="446"/>
      <c r="F66" s="447"/>
      <c r="G66" s="448"/>
      <c r="H66" s="447"/>
      <c r="I66" s="458"/>
    </row>
    <row r="67" spans="1:9" x14ac:dyDescent="0.2">
      <c r="A67" s="433"/>
      <c r="B67" s="443">
        <v>721</v>
      </c>
      <c r="C67" s="444" t="s">
        <v>649</v>
      </c>
      <c r="D67" s="445">
        <v>1051</v>
      </c>
      <c r="E67" s="446">
        <v>1976</v>
      </c>
      <c r="F67" s="447">
        <v>160</v>
      </c>
      <c r="G67" s="448">
        <v>95</v>
      </c>
      <c r="H67" s="447">
        <v>189</v>
      </c>
      <c r="I67" s="458">
        <f t="shared" ref="I67" si="8">H67/G67</f>
        <v>1.9894736842105263</v>
      </c>
    </row>
    <row r="68" spans="1:9" x14ac:dyDescent="0.2">
      <c r="A68" s="433"/>
      <c r="B68" s="443" t="s">
        <v>650</v>
      </c>
      <c r="C68" s="444" t="s">
        <v>651</v>
      </c>
      <c r="D68" s="445">
        <v>1052</v>
      </c>
      <c r="E68" s="446">
        <v>335</v>
      </c>
      <c r="F68" s="447"/>
      <c r="G68" s="448"/>
      <c r="H68" s="447"/>
      <c r="I68" s="458"/>
    </row>
    <row r="69" spans="1:9" x14ac:dyDescent="0.2">
      <c r="A69" s="433"/>
      <c r="B69" s="443" t="s">
        <v>652</v>
      </c>
      <c r="C69" s="444" t="s">
        <v>653</v>
      </c>
      <c r="D69" s="445">
        <v>1053</v>
      </c>
      <c r="E69" s="446"/>
      <c r="F69" s="447"/>
      <c r="G69" s="448"/>
      <c r="H69" s="447"/>
      <c r="I69" s="458"/>
    </row>
    <row r="70" spans="1:9" x14ac:dyDescent="0.2">
      <c r="A70" s="433"/>
      <c r="B70" s="443">
        <v>723</v>
      </c>
      <c r="C70" s="449" t="s">
        <v>654</v>
      </c>
      <c r="D70" s="445">
        <v>1054</v>
      </c>
      <c r="E70" s="446"/>
      <c r="F70" s="447"/>
      <c r="G70" s="448"/>
      <c r="H70" s="447"/>
      <c r="I70" s="458"/>
    </row>
    <row r="71" spans="1:9" x14ac:dyDescent="0.2">
      <c r="A71" s="433"/>
      <c r="B71" s="475"/>
      <c r="C71" s="450" t="s">
        <v>655</v>
      </c>
      <c r="D71" s="477">
        <v>1055</v>
      </c>
      <c r="E71" s="481">
        <f>E62-E64-E67-E68+E69-E70</f>
        <v>507</v>
      </c>
      <c r="F71" s="481">
        <f>F62-F64-F67</f>
        <v>905</v>
      </c>
      <c r="G71" s="481">
        <f t="shared" ref="G71:H71" si="9">G62-G64-G67</f>
        <v>541</v>
      </c>
      <c r="H71" s="481">
        <f t="shared" si="9"/>
        <v>1073</v>
      </c>
      <c r="I71" s="483">
        <f t="shared" ref="I71" si="10">H71/G71</f>
        <v>1.9833641404805915</v>
      </c>
    </row>
    <row r="72" spans="1:9" x14ac:dyDescent="0.2">
      <c r="A72" s="433"/>
      <c r="B72" s="476"/>
      <c r="C72" s="442" t="s">
        <v>656</v>
      </c>
      <c r="D72" s="478"/>
      <c r="E72" s="482"/>
      <c r="F72" s="482"/>
      <c r="G72" s="482"/>
      <c r="H72" s="482"/>
      <c r="I72" s="484"/>
    </row>
    <row r="73" spans="1:9" x14ac:dyDescent="0.2">
      <c r="A73" s="433"/>
      <c r="B73" s="475"/>
      <c r="C73" s="450" t="s">
        <v>657</v>
      </c>
      <c r="D73" s="477">
        <v>1056</v>
      </c>
      <c r="E73" s="479"/>
      <c r="F73" s="481"/>
      <c r="G73" s="479"/>
      <c r="H73" s="481"/>
      <c r="I73" s="483"/>
    </row>
    <row r="74" spans="1:9" x14ac:dyDescent="0.2">
      <c r="A74" s="433"/>
      <c r="B74" s="476"/>
      <c r="C74" s="442" t="s">
        <v>658</v>
      </c>
      <c r="D74" s="478"/>
      <c r="E74" s="480"/>
      <c r="F74" s="482"/>
      <c r="G74" s="480"/>
      <c r="H74" s="482"/>
      <c r="I74" s="484"/>
    </row>
    <row r="75" spans="1:9" x14ac:dyDescent="0.2">
      <c r="A75" s="433"/>
      <c r="B75" s="443"/>
      <c r="C75" s="444" t="s">
        <v>659</v>
      </c>
      <c r="D75" s="445">
        <v>1057</v>
      </c>
      <c r="E75" s="446"/>
      <c r="F75" s="447"/>
      <c r="G75" s="448"/>
      <c r="H75" s="447"/>
      <c r="I75" s="458"/>
    </row>
    <row r="76" spans="1:9" x14ac:dyDescent="0.2">
      <c r="A76" s="433"/>
      <c r="B76" s="443"/>
      <c r="C76" s="444" t="s">
        <v>660</v>
      </c>
      <c r="D76" s="445">
        <v>1058</v>
      </c>
      <c r="E76" s="446"/>
      <c r="F76" s="447"/>
      <c r="G76" s="448"/>
      <c r="H76" s="447"/>
      <c r="I76" s="458"/>
    </row>
    <row r="77" spans="1:9" x14ac:dyDescent="0.2">
      <c r="A77" s="433"/>
      <c r="B77" s="443"/>
      <c r="C77" s="444" t="s">
        <v>661</v>
      </c>
      <c r="D77" s="445">
        <v>1059</v>
      </c>
      <c r="E77" s="446"/>
      <c r="F77" s="447"/>
      <c r="G77" s="448"/>
      <c r="H77" s="447"/>
      <c r="I77" s="458"/>
    </row>
    <row r="78" spans="1:9" x14ac:dyDescent="0.2">
      <c r="A78" s="433"/>
      <c r="B78" s="443"/>
      <c r="C78" s="444" t="s">
        <v>662</v>
      </c>
      <c r="D78" s="445">
        <v>1060</v>
      </c>
      <c r="E78" s="446"/>
      <c r="F78" s="447"/>
      <c r="G78" s="448"/>
      <c r="H78" s="447"/>
      <c r="I78" s="458"/>
    </row>
    <row r="79" spans="1:9" x14ac:dyDescent="0.2">
      <c r="A79" s="433"/>
      <c r="B79" s="443"/>
      <c r="C79" s="444" t="s">
        <v>663</v>
      </c>
      <c r="D79" s="445"/>
      <c r="E79" s="446"/>
      <c r="F79" s="447"/>
      <c r="G79" s="448"/>
      <c r="H79" s="447"/>
      <c r="I79" s="458"/>
    </row>
    <row r="80" spans="1:9" x14ac:dyDescent="0.2">
      <c r="A80" s="433"/>
      <c r="B80" s="443"/>
      <c r="C80" s="444" t="s">
        <v>664</v>
      </c>
      <c r="D80" s="445">
        <v>1061</v>
      </c>
      <c r="E80" s="446"/>
      <c r="F80" s="447"/>
      <c r="G80" s="448"/>
      <c r="H80" s="447"/>
      <c r="I80" s="458"/>
    </row>
    <row r="81" spans="1:9" ht="16.5" thickBot="1" x14ac:dyDescent="0.25">
      <c r="A81" s="433"/>
      <c r="B81" s="451"/>
      <c r="C81" s="452" t="s">
        <v>665</v>
      </c>
      <c r="D81" s="453">
        <v>1062</v>
      </c>
      <c r="E81" s="454"/>
      <c r="F81" s="455"/>
      <c r="G81" s="456"/>
      <c r="H81" s="455"/>
      <c r="I81" s="461"/>
    </row>
    <row r="82" spans="1:9" x14ac:dyDescent="0.2">
      <c r="B82" s="457"/>
      <c r="I82" s="426"/>
    </row>
    <row r="83" spans="1:9" x14ac:dyDescent="0.2">
      <c r="B83" s="430" t="s">
        <v>573</v>
      </c>
      <c r="I83" s="426"/>
    </row>
    <row r="84" spans="1:9" x14ac:dyDescent="0.2">
      <c r="I84" s="426"/>
    </row>
    <row r="85" spans="1:9" x14ac:dyDescent="0.2">
      <c r="I85" s="426"/>
    </row>
    <row r="86" spans="1:9" x14ac:dyDescent="0.2">
      <c r="I86" s="426"/>
    </row>
    <row r="87" spans="1:9" x14ac:dyDescent="0.2">
      <c r="I87" s="426"/>
    </row>
    <row r="88" spans="1:9" x14ac:dyDescent="0.2">
      <c r="I88" s="426"/>
    </row>
    <row r="89" spans="1:9" x14ac:dyDescent="0.2">
      <c r="I89" s="426"/>
    </row>
    <row r="90" spans="1:9" x14ac:dyDescent="0.2">
      <c r="I90" s="426"/>
    </row>
    <row r="91" spans="1:9" x14ac:dyDescent="0.2">
      <c r="I91" s="426"/>
    </row>
    <row r="92" spans="1:9" x14ac:dyDescent="0.2">
      <c r="I92" s="426"/>
    </row>
    <row r="93" spans="1:9" x14ac:dyDescent="0.2">
      <c r="I93" s="426"/>
    </row>
    <row r="94" spans="1:9" x14ac:dyDescent="0.2">
      <c r="I94" s="426"/>
    </row>
    <row r="95" spans="1:9" x14ac:dyDescent="0.2">
      <c r="I95" s="426"/>
    </row>
    <row r="96" spans="1:9" x14ac:dyDescent="0.2">
      <c r="I96" s="426"/>
    </row>
    <row r="97" s="426" customFormat="1" x14ac:dyDescent="0.2"/>
    <row r="98" s="426" customFormat="1" x14ac:dyDescent="0.2"/>
    <row r="99" s="426" customFormat="1" x14ac:dyDescent="0.2"/>
    <row r="100" s="426" customFormat="1" x14ac:dyDescent="0.2"/>
    <row r="101" s="426" customFormat="1" x14ac:dyDescent="0.2"/>
    <row r="102" s="426" customFormat="1" x14ac:dyDescent="0.2"/>
    <row r="103" s="426" customFormat="1" x14ac:dyDescent="0.2"/>
    <row r="104" s="426" customFormat="1" x14ac:dyDescent="0.2"/>
    <row r="105" s="426" customFormat="1" x14ac:dyDescent="0.2"/>
    <row r="106" s="426" customFormat="1" x14ac:dyDescent="0.2"/>
    <row r="107" s="426" customFormat="1" x14ac:dyDescent="0.2"/>
    <row r="108" s="426" customFormat="1" x14ac:dyDescent="0.2"/>
    <row r="109" s="426" customFormat="1" x14ac:dyDescent="0.2"/>
    <row r="110" s="426" customFormat="1" x14ac:dyDescent="0.2"/>
    <row r="111" s="426" customFormat="1" x14ac:dyDescent="0.2"/>
    <row r="112" s="426" customFormat="1" x14ac:dyDescent="0.2"/>
    <row r="113" s="426" customFormat="1" x14ac:dyDescent="0.2"/>
    <row r="114" s="426" customFormat="1" x14ac:dyDescent="0.2"/>
    <row r="115" s="426" customFormat="1" x14ac:dyDescent="0.2"/>
    <row r="116" s="426" customFormat="1" x14ac:dyDescent="0.2"/>
    <row r="117" s="426" customFormat="1" x14ac:dyDescent="0.2"/>
    <row r="118" s="426" customFormat="1" x14ac:dyDescent="0.2"/>
    <row r="119" s="426" customFormat="1" x14ac:dyDescent="0.2"/>
    <row r="120" s="426" customFormat="1" x14ac:dyDescent="0.2"/>
    <row r="121" s="426" customFormat="1" x14ac:dyDescent="0.2"/>
    <row r="122" s="426" customFormat="1" x14ac:dyDescent="0.2"/>
    <row r="123" s="426" customFormat="1" x14ac:dyDescent="0.2"/>
    <row r="124" s="426" customFormat="1" x14ac:dyDescent="0.2"/>
    <row r="125" s="426" customFormat="1" x14ac:dyDescent="0.2"/>
    <row r="126" s="426" customFormat="1" x14ac:dyDescent="0.2"/>
    <row r="127" s="426" customFormat="1" x14ac:dyDescent="0.2"/>
    <row r="128" s="426" customFormat="1" x14ac:dyDescent="0.2"/>
    <row r="129" s="426" customFormat="1" x14ac:dyDescent="0.2"/>
    <row r="130" s="426" customFormat="1" x14ac:dyDescent="0.2"/>
    <row r="131" s="426" customFormat="1" x14ac:dyDescent="0.2"/>
    <row r="132" s="426" customFormat="1" x14ac:dyDescent="0.2"/>
    <row r="133" s="426" customFormat="1" x14ac:dyDescent="0.2"/>
    <row r="134" s="426" customFormat="1" x14ac:dyDescent="0.2"/>
    <row r="135" s="426" customFormat="1" x14ac:dyDescent="0.2"/>
    <row r="136" s="426" customFormat="1" x14ac:dyDescent="0.2"/>
    <row r="137" s="426" customFormat="1" x14ac:dyDescent="0.2"/>
    <row r="138" s="426" customFormat="1" x14ac:dyDescent="0.2"/>
    <row r="139" s="426" customFormat="1" x14ac:dyDescent="0.2"/>
    <row r="140" s="426" customFormat="1" x14ac:dyDescent="0.2"/>
    <row r="141" s="426" customFormat="1" x14ac:dyDescent="0.2"/>
    <row r="142" s="426" customFormat="1" x14ac:dyDescent="0.2"/>
    <row r="143" s="426" customFormat="1" x14ac:dyDescent="0.2"/>
    <row r="144" s="426" customFormat="1" x14ac:dyDescent="0.2"/>
    <row r="145" s="426" customFormat="1" x14ac:dyDescent="0.2"/>
    <row r="146" s="426" customFormat="1" x14ac:dyDescent="0.2"/>
    <row r="147" s="426" customFormat="1" x14ac:dyDescent="0.2"/>
    <row r="148" s="426" customFormat="1" x14ac:dyDescent="0.2"/>
  </sheetData>
  <mergeCells count="71">
    <mergeCell ref="I71:I72"/>
    <mergeCell ref="I73:I74"/>
    <mergeCell ref="B2:I2"/>
    <mergeCell ref="B3:I3"/>
    <mergeCell ref="B6:B7"/>
    <mergeCell ref="C6:C7"/>
    <mergeCell ref="D6:D7"/>
    <mergeCell ref="E6:E7"/>
    <mergeCell ref="F6:F7"/>
    <mergeCell ref="G6:H6"/>
    <mergeCell ref="I6:I7"/>
    <mergeCell ref="I9:I10"/>
    <mergeCell ref="B36:B37"/>
    <mergeCell ref="D36:D37"/>
    <mergeCell ref="E36:E37"/>
    <mergeCell ref="F36:F37"/>
    <mergeCell ref="G36:G37"/>
    <mergeCell ref="H36:H37"/>
    <mergeCell ref="I36:I37"/>
    <mergeCell ref="B9:B10"/>
    <mergeCell ref="D9:D10"/>
    <mergeCell ref="E9:E10"/>
    <mergeCell ref="F9:F10"/>
    <mergeCell ref="G9:G10"/>
    <mergeCell ref="H9:H10"/>
    <mergeCell ref="B64:B65"/>
    <mergeCell ref="I42:I43"/>
    <mergeCell ref="B54:B55"/>
    <mergeCell ref="D54:D55"/>
    <mergeCell ref="E54:E55"/>
    <mergeCell ref="F54:F55"/>
    <mergeCell ref="G54:G55"/>
    <mergeCell ref="H54:H55"/>
    <mergeCell ref="I54:I55"/>
    <mergeCell ref="B42:B43"/>
    <mergeCell ref="D42:D43"/>
    <mergeCell ref="E42:E43"/>
    <mergeCell ref="F42:F43"/>
    <mergeCell ref="G42:G43"/>
    <mergeCell ref="H42:H43"/>
    <mergeCell ref="I56:I57"/>
    <mergeCell ref="H62:H63"/>
    <mergeCell ref="I62:I63"/>
    <mergeCell ref="B56:B57"/>
    <mergeCell ref="D56:D57"/>
    <mergeCell ref="E56:E57"/>
    <mergeCell ref="F56:F57"/>
    <mergeCell ref="G56:G57"/>
    <mergeCell ref="H56:H57"/>
    <mergeCell ref="B62:B63"/>
    <mergeCell ref="D62:D63"/>
    <mergeCell ref="E62:E63"/>
    <mergeCell ref="F62:F63"/>
    <mergeCell ref="G62:G63"/>
    <mergeCell ref="D64:D65"/>
    <mergeCell ref="E64:E65"/>
    <mergeCell ref="F64:F65"/>
    <mergeCell ref="G64:G65"/>
    <mergeCell ref="H73:H74"/>
    <mergeCell ref="H71:H72"/>
    <mergeCell ref="H64:H65"/>
    <mergeCell ref="B71:B72"/>
    <mergeCell ref="D71:D72"/>
    <mergeCell ref="E71:E72"/>
    <mergeCell ref="F71:F72"/>
    <mergeCell ref="G71:G72"/>
    <mergeCell ref="B73:B74"/>
    <mergeCell ref="D73:D74"/>
    <mergeCell ref="E73:E74"/>
    <mergeCell ref="F73:F74"/>
    <mergeCell ref="G73:G74"/>
  </mergeCells>
  <pageMargins left="0.25" right="0.25" top="0.75" bottom="0.75" header="0.3" footer="0.3"/>
  <pageSetup paperSize="9" scale="54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37"/>
  <sheetViews>
    <sheetView showGridLines="0" view="pageBreakPreview" zoomScale="60" zoomScaleNormal="75" workbookViewId="0">
      <selection activeCell="I35" sqref="I35"/>
    </sheetView>
  </sheetViews>
  <sheetFormatPr defaultRowHeight="15.75" x14ac:dyDescent="0.25"/>
  <cols>
    <col min="1" max="1" width="1.5703125" style="3" customWidth="1"/>
    <col min="2" max="2" width="31.7109375" style="3" customWidth="1"/>
    <col min="3" max="3" width="28.28515625" style="3" bestFit="1" customWidth="1"/>
    <col min="4" max="4" width="12.85546875" style="3" customWidth="1"/>
    <col min="5" max="5" width="16.7109375" style="3" customWidth="1"/>
    <col min="6" max="6" width="19.42578125" style="3" customWidth="1"/>
    <col min="7" max="8" width="27.28515625" style="3" customWidth="1"/>
    <col min="9" max="9" width="13.7109375" style="3" customWidth="1"/>
    <col min="10" max="10" width="13.85546875" style="3" customWidth="1"/>
    <col min="11" max="11" width="14" style="3" customWidth="1"/>
    <col min="12" max="14" width="13.85546875" style="3" customWidth="1"/>
    <col min="15" max="22" width="12.28515625" style="3" customWidth="1"/>
    <col min="23" max="16384" width="9.140625" style="3"/>
  </cols>
  <sheetData>
    <row r="2" spans="1:22" ht="18.75" x14ac:dyDescent="0.3">
      <c r="D2" s="3">
        <v>117.4225</v>
      </c>
      <c r="V2" s="18" t="s">
        <v>202</v>
      </c>
    </row>
    <row r="3" spans="1:22" x14ac:dyDescent="0.25">
      <c r="A3" s="2"/>
    </row>
    <row r="4" spans="1:22" ht="20.25" x14ac:dyDescent="0.3">
      <c r="A4" s="2"/>
      <c r="B4" s="684" t="s">
        <v>48</v>
      </c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</row>
    <row r="5" spans="1:22" ht="16.5" thickBot="1" x14ac:dyDescent="0.3">
      <c r="B5" s="3" t="s">
        <v>778</v>
      </c>
      <c r="D5" s="4"/>
      <c r="E5" s="4"/>
      <c r="F5" s="4"/>
      <c r="G5" s="4"/>
      <c r="H5" s="4"/>
      <c r="J5" s="4"/>
      <c r="K5" s="4"/>
      <c r="L5" s="4"/>
      <c r="M5" s="4"/>
      <c r="N5" s="4"/>
    </row>
    <row r="6" spans="1:22" ht="38.25" customHeight="1" x14ac:dyDescent="0.25">
      <c r="B6" s="685" t="s">
        <v>19</v>
      </c>
      <c r="C6" s="687" t="s">
        <v>20</v>
      </c>
      <c r="D6" s="689" t="s">
        <v>21</v>
      </c>
      <c r="E6" s="682" t="s">
        <v>198</v>
      </c>
      <c r="F6" s="682" t="s">
        <v>209</v>
      </c>
      <c r="G6" s="682" t="s">
        <v>764</v>
      </c>
      <c r="H6" s="682" t="s">
        <v>763</v>
      </c>
      <c r="I6" s="682" t="s">
        <v>231</v>
      </c>
      <c r="J6" s="682" t="s">
        <v>22</v>
      </c>
      <c r="K6" s="682" t="s">
        <v>232</v>
      </c>
      <c r="L6" s="682" t="s">
        <v>23</v>
      </c>
      <c r="M6" s="682" t="s">
        <v>24</v>
      </c>
      <c r="N6" s="682" t="s">
        <v>25</v>
      </c>
      <c r="O6" s="691" t="s">
        <v>49</v>
      </c>
      <c r="P6" s="692"/>
      <c r="Q6" s="692"/>
      <c r="R6" s="692"/>
      <c r="S6" s="692"/>
      <c r="T6" s="692"/>
      <c r="U6" s="692"/>
      <c r="V6" s="693"/>
    </row>
    <row r="7" spans="1:22" ht="48.75" customHeight="1" thickBot="1" x14ac:dyDescent="0.3">
      <c r="B7" s="686"/>
      <c r="C7" s="688"/>
      <c r="D7" s="690"/>
      <c r="E7" s="683"/>
      <c r="F7" s="683"/>
      <c r="G7" s="683"/>
      <c r="H7" s="683"/>
      <c r="I7" s="683"/>
      <c r="J7" s="683"/>
      <c r="K7" s="683"/>
      <c r="L7" s="683"/>
      <c r="M7" s="683"/>
      <c r="N7" s="683"/>
      <c r="O7" s="35" t="s">
        <v>26</v>
      </c>
      <c r="P7" s="35" t="s">
        <v>27</v>
      </c>
      <c r="Q7" s="35" t="s">
        <v>28</v>
      </c>
      <c r="R7" s="35" t="s">
        <v>29</v>
      </c>
      <c r="S7" s="35" t="s">
        <v>30</v>
      </c>
      <c r="T7" s="35" t="s">
        <v>31</v>
      </c>
      <c r="U7" s="35" t="s">
        <v>32</v>
      </c>
      <c r="V7" s="36" t="s">
        <v>33</v>
      </c>
    </row>
    <row r="8" spans="1:22" ht="24.95" customHeight="1" x14ac:dyDescent="0.25">
      <c r="B8" s="10" t="s">
        <v>716</v>
      </c>
      <c r="C8" s="11" t="s">
        <v>727</v>
      </c>
      <c r="D8" s="5" t="s">
        <v>728</v>
      </c>
      <c r="E8" s="468">
        <v>100851</v>
      </c>
      <c r="F8" s="5" t="s">
        <v>729</v>
      </c>
      <c r="G8" s="471">
        <v>1681</v>
      </c>
      <c r="H8" s="37">
        <f>G8*$D$2</f>
        <v>197387.2225</v>
      </c>
      <c r="I8" s="5">
        <v>2021</v>
      </c>
      <c r="J8" s="366">
        <v>46127</v>
      </c>
      <c r="K8" s="5"/>
      <c r="L8" s="366">
        <v>44331</v>
      </c>
      <c r="M8" s="5">
        <v>3.6400000000000002E-2</v>
      </c>
      <c r="N8" s="5">
        <v>12</v>
      </c>
      <c r="O8" s="37">
        <v>591918</v>
      </c>
      <c r="P8" s="37"/>
      <c r="Q8" s="37"/>
      <c r="R8" s="37"/>
      <c r="S8" s="37">
        <v>5824</v>
      </c>
      <c r="T8" s="37"/>
      <c r="U8" s="37"/>
      <c r="V8" s="5"/>
    </row>
    <row r="9" spans="1:22" ht="24.95" customHeight="1" x14ac:dyDescent="0.25">
      <c r="B9" s="12" t="s">
        <v>716</v>
      </c>
      <c r="C9" s="5" t="s">
        <v>730</v>
      </c>
      <c r="D9" s="5" t="s">
        <v>731</v>
      </c>
      <c r="E9" s="468">
        <v>67100</v>
      </c>
      <c r="F9" s="5" t="s">
        <v>729</v>
      </c>
      <c r="G9" s="469">
        <v>1118</v>
      </c>
      <c r="H9" s="37">
        <f t="shared" ref="H9:H20" si="0">G9*$D$2</f>
        <v>131278.35500000001</v>
      </c>
      <c r="I9" s="5">
        <v>2021</v>
      </c>
      <c r="J9" s="366">
        <v>46127</v>
      </c>
      <c r="K9" s="5"/>
      <c r="L9" s="32">
        <v>44331</v>
      </c>
      <c r="M9" s="5">
        <v>3.6400000000000002E-2</v>
      </c>
      <c r="N9" s="5">
        <v>12</v>
      </c>
      <c r="O9" s="37">
        <v>393821</v>
      </c>
      <c r="P9" s="37"/>
      <c r="Q9" s="37"/>
      <c r="R9" s="37"/>
      <c r="S9" s="37">
        <v>3876</v>
      </c>
      <c r="T9" s="37"/>
      <c r="U9" s="37"/>
      <c r="V9" s="5"/>
    </row>
    <row r="10" spans="1:22" ht="24.95" customHeight="1" x14ac:dyDescent="0.25">
      <c r="B10" s="12" t="s">
        <v>716</v>
      </c>
      <c r="C10" s="5" t="s">
        <v>727</v>
      </c>
      <c r="D10" s="5" t="s">
        <v>731</v>
      </c>
      <c r="E10" s="468">
        <v>87050.3</v>
      </c>
      <c r="F10" s="5" t="s">
        <v>729</v>
      </c>
      <c r="G10" s="469">
        <v>7254</v>
      </c>
      <c r="H10" s="37">
        <f t="shared" si="0"/>
        <v>851782.81499999994</v>
      </c>
      <c r="I10" s="5">
        <v>2021</v>
      </c>
      <c r="J10" s="366">
        <v>46256</v>
      </c>
      <c r="K10" s="5"/>
      <c r="L10" s="32">
        <v>44462</v>
      </c>
      <c r="M10" s="5">
        <v>3.6299999999999999E-2</v>
      </c>
      <c r="N10" s="5">
        <v>12</v>
      </c>
      <c r="O10" s="37">
        <v>511084</v>
      </c>
      <c r="P10" s="37"/>
      <c r="Q10" s="37"/>
      <c r="R10" s="37"/>
      <c r="S10" s="37">
        <v>11063</v>
      </c>
      <c r="T10" s="37"/>
      <c r="U10" s="37"/>
      <c r="V10" s="5"/>
    </row>
    <row r="11" spans="1:22" ht="24.95" customHeight="1" x14ac:dyDescent="0.25">
      <c r="B11" s="12" t="s">
        <v>716</v>
      </c>
      <c r="C11" s="5" t="s">
        <v>727</v>
      </c>
      <c r="D11" s="5" t="s">
        <v>731</v>
      </c>
      <c r="E11" s="468">
        <v>203436.52</v>
      </c>
      <c r="F11" s="5" t="s">
        <v>729</v>
      </c>
      <c r="G11" s="469">
        <v>44078</v>
      </c>
      <c r="H11" s="37">
        <f t="shared" si="0"/>
        <v>5175748.9550000001</v>
      </c>
      <c r="I11" s="5">
        <v>2022</v>
      </c>
      <c r="J11" s="366">
        <v>46482</v>
      </c>
      <c r="K11" s="5"/>
      <c r="L11" s="32">
        <v>44686</v>
      </c>
      <c r="M11" s="5">
        <v>3.1199999999999999E-2</v>
      </c>
      <c r="N11" s="5">
        <v>12</v>
      </c>
      <c r="O11" s="37">
        <v>1193838</v>
      </c>
      <c r="P11" s="37"/>
      <c r="Q11" s="37"/>
      <c r="R11" s="37"/>
      <c r="S11" s="37">
        <v>40048</v>
      </c>
      <c r="T11" s="37"/>
      <c r="U11" s="37"/>
      <c r="V11" s="37"/>
    </row>
    <row r="12" spans="1:22" ht="24.95" customHeight="1" x14ac:dyDescent="0.25">
      <c r="B12" s="12" t="s">
        <v>717</v>
      </c>
      <c r="C12" s="5" t="s">
        <v>727</v>
      </c>
      <c r="D12" s="5" t="s">
        <v>731</v>
      </c>
      <c r="E12" s="468">
        <v>46762.23</v>
      </c>
      <c r="F12" s="5" t="s">
        <v>729</v>
      </c>
      <c r="G12" s="469">
        <v>14029</v>
      </c>
      <c r="H12" s="37">
        <f t="shared" si="0"/>
        <v>1647320.2524999999</v>
      </c>
      <c r="I12" s="5">
        <v>2022</v>
      </c>
      <c r="J12" s="366">
        <v>46634</v>
      </c>
      <c r="K12" s="5"/>
      <c r="L12" s="32">
        <v>44839</v>
      </c>
      <c r="M12" s="5">
        <v>3.44E-2</v>
      </c>
      <c r="N12" s="5">
        <v>12</v>
      </c>
      <c r="O12" s="37">
        <v>274417</v>
      </c>
      <c r="P12" s="37"/>
      <c r="Q12" s="37"/>
      <c r="R12" s="37"/>
      <c r="S12" s="37">
        <v>14589</v>
      </c>
      <c r="T12" s="37"/>
      <c r="U12" s="37"/>
      <c r="V12" s="37"/>
    </row>
    <row r="13" spans="1:22" ht="24.95" customHeight="1" x14ac:dyDescent="0.25">
      <c r="B13" s="12" t="s">
        <v>716</v>
      </c>
      <c r="C13" s="5" t="s">
        <v>727</v>
      </c>
      <c r="D13" s="5" t="s">
        <v>731</v>
      </c>
      <c r="E13" s="468">
        <v>160933.13</v>
      </c>
      <c r="F13" s="5" t="s">
        <v>729</v>
      </c>
      <c r="G13" s="469">
        <v>61691</v>
      </c>
      <c r="H13" s="37">
        <f t="shared" si="0"/>
        <v>7243911.4474999998</v>
      </c>
      <c r="I13" s="5">
        <v>2023</v>
      </c>
      <c r="J13" s="366">
        <v>46796</v>
      </c>
      <c r="K13" s="5"/>
      <c r="L13" s="32">
        <v>44998</v>
      </c>
      <c r="M13" s="5">
        <v>6.4600000000000005E-2</v>
      </c>
      <c r="N13" s="5">
        <v>12</v>
      </c>
      <c r="O13" s="37">
        <v>944456</v>
      </c>
      <c r="P13" s="37"/>
      <c r="Q13" s="37"/>
      <c r="R13" s="37"/>
      <c r="S13" s="37">
        <v>120848</v>
      </c>
      <c r="T13" s="37"/>
      <c r="U13" s="37"/>
      <c r="V13" s="37"/>
    </row>
    <row r="14" spans="1:22" ht="24.95" customHeight="1" x14ac:dyDescent="0.25">
      <c r="B14" s="12" t="s">
        <v>716</v>
      </c>
      <c r="C14" s="5" t="s">
        <v>727</v>
      </c>
      <c r="D14" s="5" t="s">
        <v>731</v>
      </c>
      <c r="E14" s="468">
        <v>198996.41</v>
      </c>
      <c r="F14" s="5" t="s">
        <v>729</v>
      </c>
      <c r="G14" s="469">
        <v>76282</v>
      </c>
      <c r="H14" s="37">
        <f t="shared" si="0"/>
        <v>8957223.1449999996</v>
      </c>
      <c r="I14" s="5">
        <v>2023</v>
      </c>
      <c r="J14" s="366">
        <v>46804</v>
      </c>
      <c r="K14" s="5"/>
      <c r="L14" s="32">
        <v>45006</v>
      </c>
      <c r="M14" s="5">
        <v>6.4600000000000005E-2</v>
      </c>
      <c r="N14" s="5">
        <v>12</v>
      </c>
      <c r="O14" s="37">
        <v>1168300</v>
      </c>
      <c r="P14" s="37"/>
      <c r="Q14" s="37"/>
      <c r="R14" s="37"/>
      <c r="S14" s="37">
        <v>151044</v>
      </c>
      <c r="T14" s="37"/>
      <c r="U14" s="37"/>
      <c r="V14" s="37"/>
    </row>
    <row r="15" spans="1:22" ht="24.95" customHeight="1" x14ac:dyDescent="0.25">
      <c r="B15" s="12" t="s">
        <v>715</v>
      </c>
      <c r="C15" s="5" t="s">
        <v>727</v>
      </c>
      <c r="D15" s="5" t="s">
        <v>731</v>
      </c>
      <c r="E15" s="468">
        <v>66255.429999999993</v>
      </c>
      <c r="F15" s="5" t="s">
        <v>729</v>
      </c>
      <c r="G15" s="469">
        <v>29815</v>
      </c>
      <c r="H15" s="37">
        <f t="shared" si="0"/>
        <v>3500951.8374999999</v>
      </c>
      <c r="I15" s="5">
        <v>2023</v>
      </c>
      <c r="J15" s="366">
        <v>46913</v>
      </c>
      <c r="K15" s="5"/>
      <c r="L15" s="32">
        <v>45117</v>
      </c>
      <c r="M15" s="5">
        <v>7.5899999999999995E-2</v>
      </c>
      <c r="N15" s="5">
        <v>12</v>
      </c>
      <c r="O15" s="37">
        <v>388784</v>
      </c>
      <c r="P15" s="37"/>
      <c r="Q15" s="37"/>
      <c r="R15" s="37"/>
      <c r="S15" s="37">
        <v>67326</v>
      </c>
      <c r="T15" s="37"/>
      <c r="U15" s="37"/>
      <c r="V15" s="37"/>
    </row>
    <row r="16" spans="1:22" ht="24.95" customHeight="1" x14ac:dyDescent="0.25">
      <c r="B16" s="12" t="s">
        <v>715</v>
      </c>
      <c r="C16" s="5" t="s">
        <v>727</v>
      </c>
      <c r="D16" s="5" t="s">
        <v>731</v>
      </c>
      <c r="E16" s="468">
        <v>199747.16</v>
      </c>
      <c r="F16" s="5" t="s">
        <v>729</v>
      </c>
      <c r="G16" s="469">
        <v>106532</v>
      </c>
      <c r="H16" s="37">
        <f t="shared" si="0"/>
        <v>12509253.77</v>
      </c>
      <c r="I16" s="5">
        <v>2023</v>
      </c>
      <c r="J16" s="366">
        <v>47071</v>
      </c>
      <c r="K16" s="5"/>
      <c r="L16" s="32">
        <v>45274</v>
      </c>
      <c r="M16" s="5">
        <v>8.1299999999999997E-2</v>
      </c>
      <c r="N16" s="5">
        <v>12</v>
      </c>
      <c r="O16" s="37">
        <v>1172285</v>
      </c>
      <c r="P16" s="37"/>
      <c r="Q16" s="37"/>
      <c r="R16" s="37"/>
      <c r="S16" s="37">
        <v>255669</v>
      </c>
      <c r="T16" s="37"/>
      <c r="U16" s="37"/>
      <c r="V16" s="37"/>
    </row>
    <row r="17" spans="2:22" ht="24.95" customHeight="1" x14ac:dyDescent="0.25">
      <c r="B17" s="12" t="s">
        <v>715</v>
      </c>
      <c r="C17" s="5" t="s">
        <v>727</v>
      </c>
      <c r="D17" s="5" t="s">
        <v>731</v>
      </c>
      <c r="E17" s="468">
        <v>287775.92</v>
      </c>
      <c r="F17" s="5" t="s">
        <v>729</v>
      </c>
      <c r="G17" s="469">
        <v>182258</v>
      </c>
      <c r="H17" s="37">
        <f t="shared" si="0"/>
        <v>21401190.004999999</v>
      </c>
      <c r="I17" s="5">
        <v>2024</v>
      </c>
      <c r="J17" s="366">
        <v>47252</v>
      </c>
      <c r="K17" s="5"/>
      <c r="L17" s="32">
        <v>45457</v>
      </c>
      <c r="M17" s="5">
        <v>5.9700000000000003E-2</v>
      </c>
      <c r="N17" s="5">
        <v>12</v>
      </c>
      <c r="O17" s="37">
        <v>1688913</v>
      </c>
      <c r="P17" s="37"/>
      <c r="Q17" s="37"/>
      <c r="R17" s="37"/>
      <c r="S17" s="37">
        <v>330576</v>
      </c>
      <c r="T17" s="37"/>
      <c r="U17" s="37"/>
      <c r="V17" s="37"/>
    </row>
    <row r="18" spans="2:22" ht="24.95" customHeight="1" x14ac:dyDescent="0.25">
      <c r="B18" s="29" t="s">
        <v>715</v>
      </c>
      <c r="C18" s="16" t="s">
        <v>727</v>
      </c>
      <c r="D18" s="5" t="s">
        <v>731</v>
      </c>
      <c r="E18" s="468">
        <v>127813.82</v>
      </c>
      <c r="F18" s="5" t="s">
        <v>729</v>
      </c>
      <c r="G18" s="469">
        <v>95860</v>
      </c>
      <c r="H18" s="37">
        <f t="shared" si="0"/>
        <v>11256120.85</v>
      </c>
      <c r="I18" s="5">
        <v>2024</v>
      </c>
      <c r="J18" s="366">
        <v>47472</v>
      </c>
      <c r="K18" s="5"/>
      <c r="L18" s="32">
        <v>45677</v>
      </c>
      <c r="M18" s="5">
        <v>5.9700000000000003E-2</v>
      </c>
      <c r="N18" s="5">
        <v>12</v>
      </c>
      <c r="O18" s="37">
        <v>750358</v>
      </c>
      <c r="P18" s="37"/>
      <c r="Q18" s="37"/>
      <c r="R18" s="37"/>
      <c r="S18" s="37">
        <v>177422</v>
      </c>
      <c r="T18" s="37"/>
      <c r="U18" s="37"/>
      <c r="V18" s="37"/>
    </row>
    <row r="19" spans="2:22" ht="24.95" customHeight="1" x14ac:dyDescent="0.25">
      <c r="B19" s="29" t="s">
        <v>715</v>
      </c>
      <c r="C19" s="16" t="s">
        <v>727</v>
      </c>
      <c r="D19" s="5" t="s">
        <v>731</v>
      </c>
      <c r="E19" s="468">
        <v>221857.44</v>
      </c>
      <c r="F19" s="5" t="s">
        <v>729</v>
      </c>
      <c r="G19" s="469">
        <v>166393</v>
      </c>
      <c r="H19" s="37">
        <f t="shared" si="0"/>
        <v>19538282.0425</v>
      </c>
      <c r="I19" s="5">
        <v>2024</v>
      </c>
      <c r="J19" s="366">
        <v>47472</v>
      </c>
      <c r="K19" s="5"/>
      <c r="L19" s="32">
        <v>45677</v>
      </c>
      <c r="M19" s="5">
        <v>6.3700000000000007E-2</v>
      </c>
      <c r="N19" s="5">
        <v>12</v>
      </c>
      <c r="O19" s="37">
        <v>1302459</v>
      </c>
      <c r="P19" s="37"/>
      <c r="Q19" s="37"/>
      <c r="R19" s="37"/>
      <c r="S19" s="37">
        <v>307966</v>
      </c>
      <c r="T19" s="37"/>
      <c r="U19" s="37"/>
      <c r="V19" s="37"/>
    </row>
    <row r="20" spans="2:22" ht="24.95" customHeight="1" x14ac:dyDescent="0.25">
      <c r="B20" s="29" t="s">
        <v>715</v>
      </c>
      <c r="C20" s="16" t="s">
        <v>727</v>
      </c>
      <c r="D20" s="5" t="s">
        <v>731</v>
      </c>
      <c r="E20" s="468">
        <v>15398</v>
      </c>
      <c r="F20" s="5" t="s">
        <v>729</v>
      </c>
      <c r="G20" s="469">
        <v>12575</v>
      </c>
      <c r="H20" s="37">
        <f t="shared" si="0"/>
        <v>1476587.9375</v>
      </c>
      <c r="I20" s="5">
        <v>2025</v>
      </c>
      <c r="J20" s="366">
        <v>47582</v>
      </c>
      <c r="K20" s="5"/>
      <c r="L20" s="32">
        <v>45786</v>
      </c>
      <c r="M20" s="5">
        <v>5.7099999999999998E-2</v>
      </c>
      <c r="N20" s="5">
        <v>12</v>
      </c>
      <c r="O20" s="37">
        <v>90353</v>
      </c>
      <c r="P20" s="37"/>
      <c r="Q20" s="37"/>
      <c r="R20" s="37"/>
      <c r="S20" s="37">
        <v>20618</v>
      </c>
      <c r="T20" s="37"/>
      <c r="U20" s="37"/>
      <c r="V20" s="37"/>
    </row>
    <row r="21" spans="2:22" ht="24.95" customHeight="1" x14ac:dyDescent="0.25">
      <c r="B21" s="29" t="s">
        <v>715</v>
      </c>
      <c r="C21" s="16" t="s">
        <v>727</v>
      </c>
      <c r="D21" s="5" t="s">
        <v>731</v>
      </c>
      <c r="E21" s="468"/>
      <c r="F21" s="5"/>
      <c r="G21" s="469"/>
      <c r="H21" s="37"/>
      <c r="I21" s="5"/>
      <c r="J21" s="366"/>
      <c r="K21" s="5"/>
      <c r="L21" s="32"/>
      <c r="M21" s="5"/>
      <c r="N21" s="5"/>
      <c r="O21" s="37"/>
      <c r="P21" s="37"/>
      <c r="Q21" s="37"/>
      <c r="R21" s="37"/>
      <c r="S21" s="37"/>
      <c r="T21" s="37"/>
      <c r="U21" s="37"/>
      <c r="V21" s="37"/>
    </row>
    <row r="22" spans="2:22" ht="24.95" customHeight="1" x14ac:dyDescent="0.25">
      <c r="B22" s="29" t="s">
        <v>715</v>
      </c>
      <c r="C22" s="16" t="s">
        <v>727</v>
      </c>
      <c r="D22" s="5" t="s">
        <v>731</v>
      </c>
      <c r="E22" s="468"/>
      <c r="F22" s="5"/>
      <c r="G22" s="469"/>
      <c r="H22" s="37"/>
      <c r="I22" s="5"/>
      <c r="J22" s="366"/>
      <c r="K22" s="5"/>
      <c r="L22" s="32"/>
      <c r="M22" s="5"/>
      <c r="N22" s="5"/>
      <c r="O22" s="37"/>
      <c r="P22" s="37"/>
      <c r="Q22" s="37"/>
      <c r="R22" s="37"/>
      <c r="S22" s="37"/>
      <c r="T22" s="37"/>
      <c r="U22" s="37"/>
      <c r="V22" s="37"/>
    </row>
    <row r="23" spans="2:22" s="1" customFormat="1" ht="24.95" customHeight="1" x14ac:dyDescent="0.25">
      <c r="B23" s="411"/>
      <c r="C23" s="411"/>
      <c r="D23" s="411"/>
      <c r="E23" s="412"/>
      <c r="F23" s="412"/>
      <c r="G23" s="412"/>
      <c r="H23" s="37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37"/>
    </row>
    <row r="24" spans="2:22" ht="24.95" customHeight="1" x14ac:dyDescent="0.25">
      <c r="B24" s="6"/>
      <c r="C24" s="6" t="s">
        <v>732</v>
      </c>
      <c r="D24" s="5"/>
      <c r="E24" s="37"/>
      <c r="F24" s="5"/>
      <c r="G24" s="37">
        <f>G8+G9+G10+G11+G12+G13+G14+G15+G16+G17+G18+G19+G20+G21+G22</f>
        <v>799566</v>
      </c>
      <c r="H24" s="37">
        <f t="shared" ref="H24" si="1">G24*$D$2</f>
        <v>93887038.635000005</v>
      </c>
      <c r="I24" s="5"/>
      <c r="J24" s="366"/>
      <c r="K24" s="5"/>
      <c r="L24" s="32"/>
      <c r="M24" s="5"/>
      <c r="N24" s="5"/>
      <c r="O24" s="37">
        <f>SUM(O8:O23)</f>
        <v>10470986</v>
      </c>
      <c r="P24" s="37">
        <f>SUM(P8:P23)</f>
        <v>0</v>
      </c>
      <c r="Q24" s="37">
        <f t="shared" ref="Q24:V24" si="2">SUM(Q8:Q22)</f>
        <v>0</v>
      </c>
      <c r="R24" s="37">
        <f t="shared" si="2"/>
        <v>0</v>
      </c>
      <c r="S24" s="37">
        <f t="shared" si="2"/>
        <v>1506869</v>
      </c>
      <c r="T24" s="37">
        <f t="shared" si="2"/>
        <v>0</v>
      </c>
      <c r="U24" s="37">
        <f t="shared" si="2"/>
        <v>0</v>
      </c>
      <c r="V24" s="37">
        <f t="shared" si="2"/>
        <v>0</v>
      </c>
    </row>
    <row r="25" spans="2:22" ht="24.95" customHeight="1" x14ac:dyDescent="0.25">
      <c r="B25" s="6"/>
      <c r="C25" s="6"/>
      <c r="D25" s="6"/>
      <c r="E25" s="33"/>
      <c r="F25" s="6"/>
      <c r="G25" s="33"/>
      <c r="H25" s="6"/>
      <c r="I25" s="6"/>
      <c r="J25" s="6"/>
      <c r="K25" s="6"/>
      <c r="L25" s="34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2:22" ht="24.95" customHeight="1" x14ac:dyDescent="0.25">
      <c r="B26" s="6"/>
      <c r="C26" s="6"/>
      <c r="D26" s="6"/>
      <c r="E26" s="33"/>
      <c r="F26" s="6"/>
      <c r="G26" s="33"/>
      <c r="H26" s="6"/>
      <c r="I26" s="6"/>
      <c r="J26" s="6"/>
      <c r="K26" s="6"/>
      <c r="L26" s="34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x14ac:dyDescent="0.25">
      <c r="B27" s="3" t="s">
        <v>1</v>
      </c>
    </row>
    <row r="28" spans="2:22" x14ac:dyDescent="0.25">
      <c r="B28" s="3" t="s">
        <v>34</v>
      </c>
      <c r="C28" s="9"/>
      <c r="D28" s="2"/>
      <c r="E28" s="2"/>
      <c r="F28" s="2"/>
    </row>
    <row r="29" spans="2:22" x14ac:dyDescent="0.25">
      <c r="B29" s="2" t="s">
        <v>718</v>
      </c>
      <c r="C29" s="38">
        <v>1</v>
      </c>
      <c r="D29" s="2"/>
      <c r="E29" s="2"/>
      <c r="F29" s="2"/>
      <c r="G29" s="2"/>
    </row>
    <row r="31" spans="2:22" x14ac:dyDescent="0.25">
      <c r="B31" s="681"/>
      <c r="C31" s="681"/>
      <c r="E31" s="7"/>
      <c r="F31" s="7"/>
      <c r="G31" s="8"/>
      <c r="T31" s="1"/>
    </row>
    <row r="32" spans="2:22" x14ac:dyDescent="0.25">
      <c r="D32" s="7"/>
    </row>
    <row r="34" spans="6:11" x14ac:dyDescent="0.25">
      <c r="F34" s="6"/>
      <c r="G34" s="6"/>
      <c r="H34" s="6"/>
      <c r="I34" s="6"/>
      <c r="J34" s="6"/>
      <c r="K34" s="6"/>
    </row>
    <row r="35" spans="6:11" x14ac:dyDescent="0.25">
      <c r="F35" s="17"/>
      <c r="G35" s="17"/>
      <c r="H35" s="17"/>
      <c r="I35" s="17"/>
      <c r="J35" s="6"/>
      <c r="K35" s="6"/>
    </row>
    <row r="36" spans="6:11" x14ac:dyDescent="0.25">
      <c r="F36" s="17"/>
      <c r="G36" s="17"/>
      <c r="H36" s="17"/>
      <c r="I36" s="17"/>
      <c r="J36" s="6"/>
      <c r="K36" s="6"/>
    </row>
    <row r="37" spans="6:11" x14ac:dyDescent="0.25">
      <c r="F37" s="6"/>
      <c r="G37" s="6"/>
      <c r="H37" s="6"/>
      <c r="I37" s="6"/>
      <c r="J37" s="6"/>
      <c r="K37" s="6"/>
    </row>
  </sheetData>
  <mergeCells count="16">
    <mergeCell ref="B31:C31"/>
    <mergeCell ref="I6:I7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37"/>
  <sheetViews>
    <sheetView showGridLines="0" topLeftCell="A7" zoomScale="55" zoomScaleNormal="55" workbookViewId="0">
      <selection activeCell="L21" sqref="L21"/>
    </sheetView>
  </sheetViews>
  <sheetFormatPr defaultColWidth="9.140625" defaultRowHeight="15.75" x14ac:dyDescent="0.25"/>
  <cols>
    <col min="1" max="1" width="16.42578125" style="76" customWidth="1"/>
    <col min="2" max="2" width="21.7109375" style="76" customWidth="1"/>
    <col min="3" max="3" width="28.7109375" style="319" customWidth="1"/>
    <col min="4" max="4" width="60.5703125" style="76" customWidth="1"/>
    <col min="5" max="7" width="50.7109375" style="76" customWidth="1"/>
    <col min="8" max="16384" width="9.140625" style="76"/>
  </cols>
  <sheetData>
    <row r="1" spans="2:18" ht="20.25" x14ac:dyDescent="0.3">
      <c r="B1" s="290"/>
      <c r="C1" s="291"/>
      <c r="D1" s="290"/>
      <c r="E1" s="290"/>
      <c r="F1" s="290"/>
      <c r="G1" s="290"/>
    </row>
    <row r="2" spans="2:18" ht="20.25" x14ac:dyDescent="0.3">
      <c r="B2" s="292"/>
      <c r="C2" s="293"/>
      <c r="D2" s="294"/>
      <c r="E2" s="294"/>
      <c r="F2" s="294"/>
      <c r="G2" s="294"/>
    </row>
    <row r="3" spans="2:18" ht="20.25" x14ac:dyDescent="0.3">
      <c r="B3" s="295"/>
      <c r="C3" s="293"/>
      <c r="D3" s="294"/>
      <c r="E3" s="294"/>
      <c r="F3" s="294"/>
      <c r="G3" s="296" t="s">
        <v>201</v>
      </c>
    </row>
    <row r="4" spans="2:18" ht="20.25" x14ac:dyDescent="0.3">
      <c r="B4" s="292"/>
      <c r="C4" s="293"/>
      <c r="D4" s="294"/>
      <c r="E4" s="294"/>
      <c r="F4" s="294"/>
      <c r="G4" s="294"/>
    </row>
    <row r="5" spans="2:18" ht="20.25" x14ac:dyDescent="0.3">
      <c r="B5" s="292"/>
      <c r="C5" s="293"/>
      <c r="D5" s="294"/>
      <c r="E5" s="294"/>
      <c r="F5" s="294"/>
      <c r="G5" s="294"/>
    </row>
    <row r="6" spans="2:18" ht="20.25" x14ac:dyDescent="0.3">
      <c r="B6" s="290"/>
      <c r="C6" s="291"/>
      <c r="D6" s="290"/>
      <c r="E6" s="290"/>
      <c r="F6" s="290"/>
      <c r="G6" s="290"/>
    </row>
    <row r="7" spans="2:18" ht="30" x14ac:dyDescent="0.4">
      <c r="B7" s="698" t="s">
        <v>83</v>
      </c>
      <c r="C7" s="698"/>
      <c r="D7" s="698"/>
      <c r="E7" s="698"/>
      <c r="F7" s="698"/>
      <c r="G7" s="698"/>
      <c r="H7" s="79"/>
      <c r="I7" s="79"/>
      <c r="J7" s="79"/>
      <c r="K7" s="79"/>
    </row>
    <row r="8" spans="2:18" ht="20.25" x14ac:dyDescent="0.3">
      <c r="B8" s="290"/>
      <c r="C8" s="291"/>
      <c r="D8" s="290"/>
      <c r="E8" s="290"/>
      <c r="F8" s="290"/>
      <c r="G8" s="290"/>
    </row>
    <row r="9" spans="2:18" ht="20.25" x14ac:dyDescent="0.3">
      <c r="B9" s="290"/>
      <c r="C9" s="291"/>
      <c r="D9" s="290"/>
      <c r="E9" s="290"/>
      <c r="F9" s="290"/>
      <c r="G9" s="290"/>
    </row>
    <row r="10" spans="2:18" ht="20.25" x14ac:dyDescent="0.3">
      <c r="B10" s="292"/>
      <c r="C10" s="293"/>
      <c r="D10" s="292"/>
      <c r="E10" s="292"/>
      <c r="F10" s="292"/>
      <c r="G10" s="292"/>
      <c r="H10" s="79"/>
      <c r="I10" s="79"/>
      <c r="J10" s="79"/>
      <c r="K10" s="79"/>
    </row>
    <row r="11" spans="2:18" ht="21" thickBot="1" x14ac:dyDescent="0.35">
      <c r="B11" s="290"/>
      <c r="C11" s="291"/>
      <c r="D11" s="290"/>
      <c r="E11" s="290"/>
      <c r="F11" s="290"/>
      <c r="G11" s="290"/>
    </row>
    <row r="12" spans="2:18" s="92" customFormat="1" ht="65.099999999999994" customHeight="1" thickBot="1" x14ac:dyDescent="0.35">
      <c r="B12" s="297" t="s">
        <v>84</v>
      </c>
      <c r="C12" s="298" t="s">
        <v>81</v>
      </c>
      <c r="D12" s="299" t="s">
        <v>85</v>
      </c>
      <c r="E12" s="299" t="s">
        <v>86</v>
      </c>
      <c r="F12" s="299" t="s">
        <v>87</v>
      </c>
      <c r="G12" s="300" t="s">
        <v>88</v>
      </c>
      <c r="H12" s="301"/>
      <c r="I12" s="301"/>
      <c r="J12" s="697"/>
      <c r="K12" s="697"/>
      <c r="L12" s="697"/>
      <c r="M12" s="697"/>
      <c r="N12" s="697"/>
      <c r="O12" s="697"/>
      <c r="P12" s="697"/>
      <c r="Q12" s="91"/>
      <c r="R12" s="91"/>
    </row>
    <row r="13" spans="2:18" s="92" customFormat="1" ht="19.899999999999999" customHeight="1" x14ac:dyDescent="0.3">
      <c r="B13" s="302">
        <v>1</v>
      </c>
      <c r="C13" s="303">
        <v>2</v>
      </c>
      <c r="D13" s="304">
        <v>3</v>
      </c>
      <c r="E13" s="304">
        <v>4</v>
      </c>
      <c r="F13" s="304">
        <v>5</v>
      </c>
      <c r="G13" s="305">
        <v>6</v>
      </c>
      <c r="H13" s="301"/>
      <c r="I13" s="301"/>
      <c r="J13" s="697"/>
      <c r="K13" s="697"/>
      <c r="L13" s="697"/>
      <c r="M13" s="697"/>
      <c r="N13" s="697"/>
      <c r="O13" s="697"/>
      <c r="P13" s="697"/>
      <c r="Q13" s="91"/>
      <c r="R13" s="91"/>
    </row>
    <row r="14" spans="2:18" s="92" customFormat="1" ht="35.1" customHeight="1" x14ac:dyDescent="0.3">
      <c r="B14" s="699" t="s">
        <v>765</v>
      </c>
      <c r="C14" s="306" t="s">
        <v>129</v>
      </c>
      <c r="D14" s="307" t="s">
        <v>719</v>
      </c>
      <c r="E14" s="307"/>
      <c r="F14" s="307"/>
      <c r="G14" s="472">
        <v>20525087.34</v>
      </c>
      <c r="J14" s="91"/>
      <c r="K14" s="91"/>
      <c r="L14" s="91"/>
      <c r="M14" s="91"/>
      <c r="N14" s="91"/>
      <c r="O14" s="91"/>
      <c r="P14" s="91"/>
      <c r="Q14" s="91"/>
      <c r="R14" s="91"/>
    </row>
    <row r="15" spans="2:18" s="92" customFormat="1" ht="35.1" customHeight="1" x14ac:dyDescent="0.3">
      <c r="B15" s="700"/>
      <c r="C15" s="306" t="s">
        <v>129</v>
      </c>
      <c r="D15" s="307" t="s">
        <v>720</v>
      </c>
      <c r="E15" s="307"/>
      <c r="F15" s="307"/>
      <c r="G15" s="472">
        <v>5240538.59</v>
      </c>
    </row>
    <row r="16" spans="2:18" s="92" customFormat="1" ht="35.1" customHeight="1" x14ac:dyDescent="0.3">
      <c r="B16" s="700"/>
      <c r="C16" s="306" t="s">
        <v>129</v>
      </c>
      <c r="D16" s="307" t="s">
        <v>721</v>
      </c>
      <c r="E16" s="307"/>
      <c r="F16" s="307"/>
      <c r="G16" s="472">
        <v>65230</v>
      </c>
    </row>
    <row r="17" spans="2:7" s="92" customFormat="1" ht="35.1" customHeight="1" thickBot="1" x14ac:dyDescent="0.35">
      <c r="B17" s="701"/>
      <c r="C17" s="309" t="s">
        <v>216</v>
      </c>
      <c r="D17" s="13"/>
      <c r="E17" s="13"/>
      <c r="F17" s="13"/>
      <c r="G17" s="473">
        <f>G14+G15+G16</f>
        <v>25830855.93</v>
      </c>
    </row>
    <row r="18" spans="2:7" s="92" customFormat="1" ht="35.1" customHeight="1" x14ac:dyDescent="0.3">
      <c r="B18" s="694" t="s">
        <v>766</v>
      </c>
      <c r="C18" s="310" t="s">
        <v>129</v>
      </c>
      <c r="D18" s="311" t="s">
        <v>719</v>
      </c>
      <c r="E18" s="311"/>
      <c r="F18" s="311"/>
      <c r="G18" s="474">
        <v>47963486.850000001</v>
      </c>
    </row>
    <row r="19" spans="2:7" s="92" customFormat="1" ht="35.1" customHeight="1" x14ac:dyDescent="0.3">
      <c r="B19" s="695"/>
      <c r="C19" s="306" t="s">
        <v>129</v>
      </c>
      <c r="D19" s="307" t="s">
        <v>720</v>
      </c>
      <c r="E19" s="307"/>
      <c r="F19" s="307"/>
      <c r="G19" s="472">
        <v>5534870.5899999999</v>
      </c>
    </row>
    <row r="20" spans="2:7" s="92" customFormat="1" ht="35.1" customHeight="1" x14ac:dyDescent="0.3">
      <c r="B20" s="695"/>
      <c r="C20" s="306" t="s">
        <v>129</v>
      </c>
      <c r="D20" s="307" t="s">
        <v>721</v>
      </c>
      <c r="E20" s="307"/>
      <c r="F20" s="307"/>
      <c r="G20" s="472">
        <v>41406.35</v>
      </c>
    </row>
    <row r="21" spans="2:7" s="92" customFormat="1" ht="35.1" customHeight="1" thickBot="1" x14ac:dyDescent="0.35">
      <c r="B21" s="696"/>
      <c r="C21" s="309" t="s">
        <v>216</v>
      </c>
      <c r="D21" s="14"/>
      <c r="E21" s="14"/>
      <c r="F21" s="13"/>
      <c r="G21" s="473">
        <f>G18+G19+G20</f>
        <v>53539763.789999999</v>
      </c>
    </row>
    <row r="22" spans="2:7" s="92" customFormat="1" ht="35.1" customHeight="1" x14ac:dyDescent="0.3">
      <c r="B22" s="694" t="s">
        <v>767</v>
      </c>
      <c r="C22" s="310" t="s">
        <v>129</v>
      </c>
      <c r="D22" s="313"/>
      <c r="E22" s="313"/>
      <c r="F22" s="311"/>
      <c r="G22" s="369"/>
    </row>
    <row r="23" spans="2:7" s="92" customFormat="1" ht="35.1" customHeight="1" x14ac:dyDescent="0.3">
      <c r="B23" s="702"/>
      <c r="C23" s="314" t="s">
        <v>129</v>
      </c>
      <c r="D23" s="307"/>
      <c r="E23" s="307"/>
      <c r="F23" s="307"/>
      <c r="G23" s="367"/>
    </row>
    <row r="24" spans="2:7" s="92" customFormat="1" ht="35.1" customHeight="1" x14ac:dyDescent="0.3">
      <c r="B24" s="702"/>
      <c r="C24" s="314" t="s">
        <v>129</v>
      </c>
      <c r="D24" s="307"/>
      <c r="E24" s="307"/>
      <c r="F24" s="307"/>
      <c r="G24" s="367"/>
    </row>
    <row r="25" spans="2:7" s="92" customFormat="1" ht="35.1" customHeight="1" thickBot="1" x14ac:dyDescent="0.35">
      <c r="B25" s="703"/>
      <c r="C25" s="309" t="s">
        <v>216</v>
      </c>
      <c r="D25" s="13"/>
      <c r="E25" s="13"/>
      <c r="F25" s="13"/>
      <c r="G25" s="368"/>
    </row>
    <row r="26" spans="2:7" s="92" customFormat="1" ht="35.1" customHeight="1" x14ac:dyDescent="0.3">
      <c r="B26" s="694" t="s">
        <v>768</v>
      </c>
      <c r="C26" s="310" t="s">
        <v>129</v>
      </c>
      <c r="D26" s="311"/>
      <c r="E26" s="311"/>
      <c r="F26" s="311"/>
      <c r="G26" s="369"/>
    </row>
    <row r="27" spans="2:7" s="92" customFormat="1" ht="35.1" customHeight="1" x14ac:dyDescent="0.3">
      <c r="B27" s="695"/>
      <c r="C27" s="306" t="s">
        <v>129</v>
      </c>
      <c r="D27" s="307"/>
      <c r="E27" s="307"/>
      <c r="F27" s="307"/>
      <c r="G27" s="367"/>
    </row>
    <row r="28" spans="2:7" s="92" customFormat="1" ht="35.1" customHeight="1" x14ac:dyDescent="0.3">
      <c r="B28" s="695"/>
      <c r="C28" s="306" t="s">
        <v>129</v>
      </c>
      <c r="D28" s="307"/>
      <c r="E28" s="307"/>
      <c r="F28" s="307"/>
      <c r="G28" s="367"/>
    </row>
    <row r="29" spans="2:7" s="92" customFormat="1" ht="35.1" customHeight="1" thickBot="1" x14ac:dyDescent="0.35">
      <c r="B29" s="696"/>
      <c r="C29" s="309" t="s">
        <v>216</v>
      </c>
      <c r="D29" s="13"/>
      <c r="E29" s="13"/>
      <c r="F29" s="13"/>
      <c r="G29" s="368"/>
    </row>
    <row r="30" spans="2:7" s="92" customFormat="1" ht="35.1" customHeight="1" x14ac:dyDescent="0.3">
      <c r="B30" s="694" t="s">
        <v>769</v>
      </c>
      <c r="C30" s="315" t="s">
        <v>129</v>
      </c>
      <c r="D30" s="311"/>
      <c r="E30" s="311"/>
      <c r="F30" s="311"/>
      <c r="G30" s="312"/>
    </row>
    <row r="31" spans="2:7" s="92" customFormat="1" ht="35.1" customHeight="1" x14ac:dyDescent="0.3">
      <c r="B31" s="695"/>
      <c r="C31" s="306" t="s">
        <v>129</v>
      </c>
      <c r="D31" s="307"/>
      <c r="E31" s="307"/>
      <c r="F31" s="307"/>
      <c r="G31" s="308"/>
    </row>
    <row r="32" spans="2:7" s="92" customFormat="1" ht="35.1" customHeight="1" x14ac:dyDescent="0.3">
      <c r="B32" s="695"/>
      <c r="C32" s="306" t="s">
        <v>129</v>
      </c>
      <c r="D32" s="307"/>
      <c r="E32" s="316"/>
      <c r="F32" s="316"/>
      <c r="G32" s="317"/>
    </row>
    <row r="33" spans="2:10" s="92" customFormat="1" ht="35.1" customHeight="1" thickBot="1" x14ac:dyDescent="0.35">
      <c r="B33" s="696"/>
      <c r="C33" s="309" t="s">
        <v>216</v>
      </c>
      <c r="D33" s="15"/>
      <c r="E33" s="14"/>
      <c r="F33" s="14"/>
      <c r="G33" s="318"/>
    </row>
    <row r="34" spans="2:10" s="92" customFormat="1" ht="20.25" x14ac:dyDescent="0.3">
      <c r="B34" s="290"/>
      <c r="C34" s="291"/>
      <c r="D34" s="290"/>
      <c r="E34" s="290"/>
      <c r="F34" s="290"/>
      <c r="G34" s="290"/>
    </row>
    <row r="35" spans="2:10" ht="19.5" customHeight="1" x14ac:dyDescent="0.25">
      <c r="B35" s="39"/>
      <c r="C35" s="39"/>
      <c r="D35" s="39"/>
      <c r="F35" s="69"/>
      <c r="G35" s="69"/>
      <c r="H35" s="69"/>
      <c r="I35" s="69"/>
      <c r="J35" s="69"/>
    </row>
    <row r="36" spans="2:10" ht="20.25" x14ac:dyDescent="0.3">
      <c r="B36" s="290"/>
      <c r="C36" s="291"/>
      <c r="D36" s="290"/>
      <c r="E36" s="120"/>
      <c r="F36" s="290"/>
      <c r="G36" s="290"/>
    </row>
    <row r="37" spans="2:10" ht="20.25" x14ac:dyDescent="0.3">
      <c r="B37" s="290"/>
      <c r="C37" s="291"/>
      <c r="D37" s="290"/>
      <c r="E37" s="290"/>
      <c r="F37" s="290"/>
      <c r="G37" s="290"/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0:C32 C14:C16 C18:C20 C22:C24 C26:C2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view="pageLayout" topLeftCell="A4" zoomScaleNormal="100" workbookViewId="0">
      <selection activeCell="K25" sqref="K25"/>
    </sheetView>
  </sheetViews>
  <sheetFormatPr defaultColWidth="9.140625" defaultRowHeight="15.75" x14ac:dyDescent="0.25"/>
  <cols>
    <col min="1" max="1" width="1.140625" style="320" customWidth="1"/>
    <col min="2" max="2" width="5.5703125" style="320" customWidth="1"/>
    <col min="3" max="3" width="28.7109375" style="320" customWidth="1"/>
    <col min="4" max="7" width="14.7109375" style="320" customWidth="1"/>
    <col min="8" max="8" width="24.140625" style="320" customWidth="1"/>
    <col min="9" max="16" width="13.7109375" style="320" customWidth="1"/>
    <col min="17" max="17" width="9.140625" style="320" customWidth="1"/>
    <col min="18" max="16384" width="9.140625" style="320"/>
  </cols>
  <sheetData>
    <row r="1" spans="1:16" x14ac:dyDescent="0.25">
      <c r="P1" s="321" t="s">
        <v>200</v>
      </c>
    </row>
    <row r="3" spans="1:16" ht="22.5" x14ac:dyDescent="0.3">
      <c r="B3" s="707" t="s">
        <v>685</v>
      </c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</row>
    <row r="5" spans="1:16" ht="16.5" thickBot="1" x14ac:dyDescent="0.3">
      <c r="P5" s="322" t="s">
        <v>2</v>
      </c>
    </row>
    <row r="6" spans="1:16" ht="28.5" customHeight="1" thickBot="1" x14ac:dyDescent="0.3">
      <c r="B6" s="708" t="s">
        <v>686</v>
      </c>
      <c r="C6" s="708" t="s">
        <v>687</v>
      </c>
      <c r="D6" s="708" t="s">
        <v>688</v>
      </c>
      <c r="E6" s="708" t="s">
        <v>689</v>
      </c>
      <c r="F6" s="708" t="s">
        <v>690</v>
      </c>
      <c r="G6" s="708" t="s">
        <v>760</v>
      </c>
      <c r="H6" s="708" t="s">
        <v>691</v>
      </c>
      <c r="I6" s="710" t="s">
        <v>761</v>
      </c>
      <c r="J6" s="711"/>
      <c r="K6" s="711"/>
      <c r="L6" s="711"/>
      <c r="M6" s="711"/>
      <c r="N6" s="711"/>
      <c r="O6" s="711"/>
      <c r="P6" s="712"/>
    </row>
    <row r="7" spans="1:16" ht="36" customHeight="1" thickBot="1" x14ac:dyDescent="0.3">
      <c r="B7" s="709"/>
      <c r="C7" s="709"/>
      <c r="D7" s="709"/>
      <c r="E7" s="709"/>
      <c r="F7" s="709"/>
      <c r="G7" s="709"/>
      <c r="H7" s="709"/>
      <c r="I7" s="323" t="s">
        <v>692</v>
      </c>
      <c r="J7" s="323" t="s">
        <v>693</v>
      </c>
      <c r="K7" s="323" t="s">
        <v>694</v>
      </c>
      <c r="L7" s="323" t="s">
        <v>695</v>
      </c>
      <c r="M7" s="323" t="s">
        <v>696</v>
      </c>
      <c r="N7" s="323" t="s">
        <v>697</v>
      </c>
      <c r="O7" s="323" t="s">
        <v>698</v>
      </c>
      <c r="P7" s="324" t="s">
        <v>699</v>
      </c>
    </row>
    <row r="8" spans="1:16" x14ac:dyDescent="0.25">
      <c r="A8" s="325"/>
      <c r="B8" s="713" t="s">
        <v>50</v>
      </c>
      <c r="C8" s="716" t="s">
        <v>725</v>
      </c>
      <c r="D8" s="719"/>
      <c r="E8" s="719"/>
      <c r="F8" s="722"/>
      <c r="G8" s="704"/>
      <c r="H8" s="326" t="s">
        <v>700</v>
      </c>
      <c r="I8" s="327"/>
      <c r="J8" s="327"/>
      <c r="K8" s="327"/>
      <c r="L8" s="327"/>
      <c r="M8" s="327"/>
      <c r="N8" s="327"/>
      <c r="O8" s="327"/>
      <c r="P8" s="328"/>
    </row>
    <row r="9" spans="1:16" x14ac:dyDescent="0.25">
      <c r="A9" s="325"/>
      <c r="B9" s="714"/>
      <c r="C9" s="717"/>
      <c r="D9" s="720"/>
      <c r="E9" s="720"/>
      <c r="F9" s="723"/>
      <c r="G9" s="705"/>
      <c r="H9" s="326" t="s">
        <v>701</v>
      </c>
      <c r="I9" s="327"/>
      <c r="J9" s="327"/>
      <c r="K9" s="327"/>
      <c r="L9" s="327"/>
      <c r="M9" s="327"/>
      <c r="N9" s="327"/>
      <c r="O9" s="327"/>
      <c r="P9" s="328"/>
    </row>
    <row r="10" spans="1:16" x14ac:dyDescent="0.25">
      <c r="A10" s="325"/>
      <c r="B10" s="714"/>
      <c r="C10" s="717"/>
      <c r="D10" s="720"/>
      <c r="E10" s="720"/>
      <c r="F10" s="723"/>
      <c r="G10" s="705"/>
      <c r="H10" s="326" t="s">
        <v>47</v>
      </c>
      <c r="I10" s="327"/>
      <c r="J10" s="327"/>
      <c r="K10" s="327"/>
      <c r="L10" s="327"/>
      <c r="M10" s="327"/>
      <c r="N10" s="327"/>
      <c r="O10" s="327"/>
      <c r="P10" s="328"/>
    </row>
    <row r="11" spans="1:16" x14ac:dyDescent="0.25">
      <c r="A11" s="325"/>
      <c r="B11" s="714"/>
      <c r="C11" s="717"/>
      <c r="D11" s="720"/>
      <c r="E11" s="720"/>
      <c r="F11" s="723"/>
      <c r="G11" s="705"/>
      <c r="H11" s="326" t="s">
        <v>702</v>
      </c>
      <c r="I11" s="327">
        <v>60000000</v>
      </c>
      <c r="J11" s="327">
        <v>3329000</v>
      </c>
      <c r="K11" s="327"/>
      <c r="L11" s="327"/>
      <c r="M11" s="327"/>
      <c r="N11" s="327"/>
      <c r="O11" s="327"/>
      <c r="P11" s="328"/>
    </row>
    <row r="12" spans="1:16" x14ac:dyDescent="0.25">
      <c r="A12" s="325"/>
      <c r="B12" s="715"/>
      <c r="C12" s="718"/>
      <c r="D12" s="721"/>
      <c r="E12" s="721"/>
      <c r="F12" s="724"/>
      <c r="G12" s="706"/>
      <c r="H12" s="326" t="s">
        <v>703</v>
      </c>
      <c r="I12" s="327">
        <f>SUM(I8:I11)</f>
        <v>60000000</v>
      </c>
      <c r="J12" s="327">
        <f t="shared" ref="J12" si="0">SUM(J8:J11)</f>
        <v>3329000</v>
      </c>
      <c r="K12" s="327"/>
      <c r="L12" s="327"/>
      <c r="M12" s="327"/>
      <c r="N12" s="327"/>
      <c r="O12" s="327"/>
      <c r="P12" s="327"/>
    </row>
    <row r="13" spans="1:16" x14ac:dyDescent="0.25">
      <c r="A13" s="325"/>
      <c r="B13" s="713" t="s">
        <v>51</v>
      </c>
      <c r="C13" s="716"/>
      <c r="D13" s="719"/>
      <c r="E13" s="719"/>
      <c r="F13" s="722"/>
      <c r="G13" s="704"/>
      <c r="H13" s="326" t="s">
        <v>700</v>
      </c>
      <c r="I13" s="327"/>
      <c r="J13" s="327"/>
      <c r="K13" s="327"/>
      <c r="L13" s="327"/>
      <c r="M13" s="327"/>
      <c r="N13" s="327"/>
      <c r="O13" s="327"/>
      <c r="P13" s="328"/>
    </row>
    <row r="14" spans="1:16" x14ac:dyDescent="0.25">
      <c r="A14" s="325"/>
      <c r="B14" s="714"/>
      <c r="C14" s="717"/>
      <c r="D14" s="720"/>
      <c r="E14" s="720"/>
      <c r="F14" s="723"/>
      <c r="G14" s="705"/>
      <c r="H14" s="326" t="s">
        <v>701</v>
      </c>
      <c r="I14" s="327"/>
      <c r="J14" s="327"/>
      <c r="K14" s="327"/>
      <c r="L14" s="327"/>
      <c r="M14" s="327"/>
      <c r="N14" s="327"/>
      <c r="O14" s="327"/>
      <c r="P14" s="328"/>
    </row>
    <row r="15" spans="1:16" x14ac:dyDescent="0.25">
      <c r="A15" s="325"/>
      <c r="B15" s="714"/>
      <c r="C15" s="717"/>
      <c r="D15" s="720"/>
      <c r="E15" s="720"/>
      <c r="F15" s="723"/>
      <c r="G15" s="705"/>
      <c r="H15" s="326" t="s">
        <v>47</v>
      </c>
      <c r="I15" s="327"/>
      <c r="J15" s="327"/>
      <c r="K15" s="327"/>
      <c r="L15" s="327"/>
      <c r="M15" s="327"/>
      <c r="N15" s="327"/>
      <c r="O15" s="327"/>
      <c r="P15" s="328"/>
    </row>
    <row r="16" spans="1:16" x14ac:dyDescent="0.25">
      <c r="A16" s="325"/>
      <c r="B16" s="714"/>
      <c r="C16" s="717"/>
      <c r="D16" s="720"/>
      <c r="E16" s="720"/>
      <c r="F16" s="723"/>
      <c r="G16" s="705"/>
      <c r="H16" s="326" t="s">
        <v>702</v>
      </c>
      <c r="I16" s="327"/>
      <c r="J16" s="327"/>
      <c r="K16" s="327"/>
      <c r="L16" s="327"/>
      <c r="M16" s="327"/>
      <c r="N16" s="327"/>
      <c r="O16" s="327"/>
      <c r="P16" s="328"/>
    </row>
    <row r="17" spans="1:16" x14ac:dyDescent="0.25">
      <c r="A17" s="325"/>
      <c r="B17" s="715"/>
      <c r="C17" s="718"/>
      <c r="D17" s="721"/>
      <c r="E17" s="721"/>
      <c r="F17" s="724"/>
      <c r="G17" s="706"/>
      <c r="H17" s="326" t="s">
        <v>703</v>
      </c>
      <c r="I17" s="327"/>
      <c r="J17" s="327"/>
      <c r="K17" s="327"/>
      <c r="L17" s="327"/>
      <c r="M17" s="327"/>
      <c r="N17" s="327"/>
      <c r="O17" s="327"/>
      <c r="P17" s="328"/>
    </row>
    <row r="18" spans="1:16" x14ac:dyDescent="0.25">
      <c r="A18" s="325"/>
      <c r="B18" s="713" t="s">
        <v>52</v>
      </c>
      <c r="C18" s="716"/>
      <c r="D18" s="719"/>
      <c r="E18" s="719"/>
      <c r="F18" s="722"/>
      <c r="G18" s="704"/>
      <c r="H18" s="326" t="s">
        <v>700</v>
      </c>
      <c r="I18" s="327"/>
      <c r="J18" s="327"/>
      <c r="K18" s="327"/>
      <c r="L18" s="327"/>
      <c r="M18" s="327"/>
      <c r="N18" s="327"/>
      <c r="O18" s="327"/>
      <c r="P18" s="328"/>
    </row>
    <row r="19" spans="1:16" x14ac:dyDescent="0.25">
      <c r="A19" s="325"/>
      <c r="B19" s="714"/>
      <c r="C19" s="717"/>
      <c r="D19" s="720"/>
      <c r="E19" s="720"/>
      <c r="F19" s="723"/>
      <c r="G19" s="705"/>
      <c r="H19" s="326" t="s">
        <v>701</v>
      </c>
      <c r="I19" s="327"/>
      <c r="J19" s="327"/>
      <c r="K19" s="327"/>
      <c r="L19" s="327"/>
      <c r="M19" s="327"/>
      <c r="N19" s="327"/>
      <c r="O19" s="327"/>
      <c r="P19" s="328"/>
    </row>
    <row r="20" spans="1:16" x14ac:dyDescent="0.25">
      <c r="A20" s="325"/>
      <c r="B20" s="714"/>
      <c r="C20" s="717"/>
      <c r="D20" s="720"/>
      <c r="E20" s="720"/>
      <c r="F20" s="723"/>
      <c r="G20" s="705"/>
      <c r="H20" s="326" t="s">
        <v>47</v>
      </c>
      <c r="I20" s="327"/>
      <c r="J20" s="327"/>
      <c r="K20" s="327"/>
      <c r="L20" s="327"/>
      <c r="M20" s="327"/>
      <c r="N20" s="327"/>
      <c r="O20" s="327"/>
      <c r="P20" s="328"/>
    </row>
    <row r="21" spans="1:16" x14ac:dyDescent="0.25">
      <c r="A21" s="325"/>
      <c r="B21" s="714"/>
      <c r="C21" s="717"/>
      <c r="D21" s="720"/>
      <c r="E21" s="720"/>
      <c r="F21" s="723"/>
      <c r="G21" s="705"/>
      <c r="H21" s="326" t="s">
        <v>702</v>
      </c>
      <c r="I21" s="327"/>
      <c r="J21" s="327"/>
      <c r="K21" s="327"/>
      <c r="L21" s="327"/>
      <c r="M21" s="327"/>
      <c r="N21" s="327"/>
      <c r="O21" s="327"/>
      <c r="P21" s="328"/>
    </row>
    <row r="22" spans="1:16" x14ac:dyDescent="0.25">
      <c r="A22" s="325"/>
      <c r="B22" s="715"/>
      <c r="C22" s="718"/>
      <c r="D22" s="721"/>
      <c r="E22" s="721"/>
      <c r="F22" s="724"/>
      <c r="G22" s="706"/>
      <c r="H22" s="326" t="s">
        <v>703</v>
      </c>
      <c r="I22" s="327"/>
      <c r="J22" s="327"/>
      <c r="K22" s="327"/>
      <c r="L22" s="327"/>
      <c r="M22" s="327"/>
      <c r="N22" s="327"/>
      <c r="O22" s="327"/>
      <c r="P22" s="328"/>
    </row>
    <row r="23" spans="1:16" x14ac:dyDescent="0.25">
      <c r="A23" s="325"/>
      <c r="B23" s="713" t="s">
        <v>53</v>
      </c>
      <c r="C23" s="716"/>
      <c r="D23" s="719"/>
      <c r="E23" s="719"/>
      <c r="F23" s="722"/>
      <c r="G23" s="704"/>
      <c r="H23" s="326" t="s">
        <v>700</v>
      </c>
      <c r="I23" s="327"/>
      <c r="J23" s="327"/>
      <c r="K23" s="327"/>
      <c r="L23" s="327"/>
      <c r="M23" s="327"/>
      <c r="N23" s="327"/>
      <c r="O23" s="327"/>
      <c r="P23" s="328"/>
    </row>
    <row r="24" spans="1:16" x14ac:dyDescent="0.25">
      <c r="A24" s="325"/>
      <c r="B24" s="714"/>
      <c r="C24" s="717"/>
      <c r="D24" s="720"/>
      <c r="E24" s="720"/>
      <c r="F24" s="723"/>
      <c r="G24" s="705"/>
      <c r="H24" s="326" t="s">
        <v>701</v>
      </c>
      <c r="I24" s="327"/>
      <c r="J24" s="327"/>
      <c r="K24" s="327"/>
      <c r="L24" s="327"/>
      <c r="M24" s="327"/>
      <c r="N24" s="327"/>
      <c r="O24" s="327"/>
      <c r="P24" s="328"/>
    </row>
    <row r="25" spans="1:16" x14ac:dyDescent="0.25">
      <c r="A25" s="325"/>
      <c r="B25" s="714"/>
      <c r="C25" s="717"/>
      <c r="D25" s="720"/>
      <c r="E25" s="720"/>
      <c r="F25" s="723"/>
      <c r="G25" s="705"/>
      <c r="H25" s="326" t="s">
        <v>47</v>
      </c>
      <c r="I25" s="327"/>
      <c r="J25" s="327"/>
      <c r="K25" s="327"/>
      <c r="L25" s="327"/>
      <c r="M25" s="327"/>
      <c r="N25" s="327"/>
      <c r="O25" s="327"/>
      <c r="P25" s="328"/>
    </row>
    <row r="26" spans="1:16" x14ac:dyDescent="0.25">
      <c r="A26" s="325"/>
      <c r="B26" s="714"/>
      <c r="C26" s="717"/>
      <c r="D26" s="720"/>
      <c r="E26" s="720"/>
      <c r="F26" s="723"/>
      <c r="G26" s="705"/>
      <c r="H26" s="326" t="s">
        <v>702</v>
      </c>
      <c r="I26" s="327"/>
      <c r="J26" s="327"/>
      <c r="K26" s="327"/>
      <c r="L26" s="327"/>
      <c r="M26" s="327"/>
      <c r="N26" s="327"/>
      <c r="O26" s="327"/>
      <c r="P26" s="328"/>
    </row>
    <row r="27" spans="1:16" x14ac:dyDescent="0.25">
      <c r="A27" s="325"/>
      <c r="B27" s="715"/>
      <c r="C27" s="718"/>
      <c r="D27" s="721"/>
      <c r="E27" s="721"/>
      <c r="F27" s="724"/>
      <c r="G27" s="706"/>
      <c r="H27" s="326" t="s">
        <v>703</v>
      </c>
      <c r="I27" s="327"/>
      <c r="J27" s="327"/>
      <c r="K27" s="327"/>
      <c r="L27" s="327"/>
      <c r="M27" s="327"/>
      <c r="N27" s="327"/>
      <c r="O27" s="327"/>
      <c r="P27" s="328"/>
    </row>
    <row r="28" spans="1:16" x14ac:dyDescent="0.25">
      <c r="A28" s="325"/>
      <c r="B28" s="713" t="s">
        <v>264</v>
      </c>
      <c r="C28" s="716"/>
      <c r="D28" s="719"/>
      <c r="E28" s="719"/>
      <c r="F28" s="722"/>
      <c r="G28" s="704"/>
      <c r="H28" s="326" t="s">
        <v>700</v>
      </c>
      <c r="I28" s="327"/>
      <c r="J28" s="327"/>
      <c r="K28" s="327"/>
      <c r="L28" s="327"/>
      <c r="M28" s="327"/>
      <c r="N28" s="327"/>
      <c r="O28" s="327"/>
      <c r="P28" s="328"/>
    </row>
    <row r="29" spans="1:16" x14ac:dyDescent="0.25">
      <c r="A29" s="325"/>
      <c r="B29" s="714"/>
      <c r="C29" s="717"/>
      <c r="D29" s="720"/>
      <c r="E29" s="720"/>
      <c r="F29" s="723"/>
      <c r="G29" s="705"/>
      <c r="H29" s="326" t="s">
        <v>701</v>
      </c>
      <c r="I29" s="327"/>
      <c r="J29" s="327"/>
      <c r="K29" s="327"/>
      <c r="L29" s="327"/>
      <c r="M29" s="327"/>
      <c r="N29" s="327"/>
      <c r="O29" s="327"/>
      <c r="P29" s="328"/>
    </row>
    <row r="30" spans="1:16" x14ac:dyDescent="0.25">
      <c r="A30" s="325"/>
      <c r="B30" s="714"/>
      <c r="C30" s="717"/>
      <c r="D30" s="720"/>
      <c r="E30" s="720"/>
      <c r="F30" s="723"/>
      <c r="G30" s="705"/>
      <c r="H30" s="326" t="s">
        <v>47</v>
      </c>
      <c r="I30" s="327"/>
      <c r="J30" s="327"/>
      <c r="K30" s="327"/>
      <c r="L30" s="327"/>
      <c r="M30" s="327"/>
      <c r="N30" s="327"/>
      <c r="O30" s="327"/>
      <c r="P30" s="328"/>
    </row>
    <row r="31" spans="1:16" x14ac:dyDescent="0.25">
      <c r="A31" s="325"/>
      <c r="B31" s="714"/>
      <c r="C31" s="717"/>
      <c r="D31" s="720"/>
      <c r="E31" s="720"/>
      <c r="F31" s="723"/>
      <c r="G31" s="705"/>
      <c r="H31" s="326" t="s">
        <v>702</v>
      </c>
      <c r="I31" s="327"/>
      <c r="J31" s="327"/>
      <c r="K31" s="327"/>
      <c r="L31" s="327"/>
      <c r="M31" s="327"/>
      <c r="N31" s="327"/>
      <c r="O31" s="327"/>
      <c r="P31" s="328"/>
    </row>
    <row r="32" spans="1:16" ht="16.5" thickBot="1" x14ac:dyDescent="0.3">
      <c r="A32" s="325"/>
      <c r="B32" s="715"/>
      <c r="C32" s="718"/>
      <c r="D32" s="721"/>
      <c r="E32" s="721"/>
      <c r="F32" s="724"/>
      <c r="G32" s="705"/>
      <c r="H32" s="372" t="s">
        <v>703</v>
      </c>
      <c r="I32" s="327"/>
      <c r="J32" s="327"/>
      <c r="K32" s="327"/>
      <c r="L32" s="327"/>
      <c r="M32" s="327"/>
      <c r="N32" s="327"/>
      <c r="O32" s="327"/>
      <c r="P32" s="329"/>
    </row>
    <row r="33" spans="2:16" ht="26.25" customHeight="1" thickBot="1" x14ac:dyDescent="0.3">
      <c r="B33" s="725" t="s">
        <v>704</v>
      </c>
      <c r="C33" s="726"/>
      <c r="D33" s="726"/>
      <c r="E33" s="727"/>
      <c r="F33" s="370"/>
      <c r="G33" s="373"/>
      <c r="H33" s="374"/>
      <c r="I33" s="371"/>
      <c r="J33" s="330"/>
      <c r="K33" s="330"/>
      <c r="L33" s="330"/>
      <c r="M33" s="330"/>
      <c r="N33" s="330"/>
      <c r="O33" s="330"/>
      <c r="P33" s="330"/>
    </row>
    <row r="35" spans="2:16" x14ac:dyDescent="0.25">
      <c r="B35" s="320" t="s">
        <v>705</v>
      </c>
    </row>
    <row r="36" spans="2:16" x14ac:dyDescent="0.25">
      <c r="B36" s="320" t="s">
        <v>706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showGridLines="0" tabSelected="1" workbookViewId="0">
      <selection activeCell="K32" sqref="K32"/>
    </sheetView>
  </sheetViews>
  <sheetFormatPr defaultColWidth="9.140625" defaultRowHeight="12.75" x14ac:dyDescent="0.2"/>
  <cols>
    <col min="1" max="1" width="1.5703125" style="42" customWidth="1"/>
    <col min="2" max="2" width="39.140625" style="42" customWidth="1"/>
    <col min="3" max="6" width="20.7109375" style="42" customWidth="1"/>
    <col min="7" max="16384" width="9.140625" style="42"/>
  </cols>
  <sheetData>
    <row r="1" spans="2:6" ht="15.75" x14ac:dyDescent="0.25">
      <c r="F1" s="177" t="s">
        <v>208</v>
      </c>
    </row>
    <row r="2" spans="2:6" ht="15.75" customHeight="1" x14ac:dyDescent="0.25">
      <c r="B2" s="553" t="s">
        <v>679</v>
      </c>
      <c r="C2" s="553"/>
      <c r="D2" s="553"/>
      <c r="E2" s="553"/>
      <c r="F2" s="553"/>
    </row>
    <row r="3" spans="2:6" ht="40.5" customHeight="1" x14ac:dyDescent="0.2">
      <c r="B3" s="57"/>
      <c r="C3" s="57"/>
      <c r="D3" s="57"/>
      <c r="E3" s="57"/>
      <c r="F3" s="57"/>
    </row>
    <row r="4" spans="2:6" ht="15.75" x14ac:dyDescent="0.25">
      <c r="B4" s="553" t="s">
        <v>772</v>
      </c>
      <c r="C4" s="553"/>
      <c r="D4" s="553"/>
      <c r="E4" s="553"/>
      <c r="F4" s="553"/>
    </row>
    <row r="5" spans="2:6" ht="13.5" thickBot="1" x14ac:dyDescent="0.25">
      <c r="F5" s="43" t="s">
        <v>2</v>
      </c>
    </row>
    <row r="6" spans="2:6" ht="36" customHeight="1" thickBot="1" x14ac:dyDescent="0.25">
      <c r="B6" s="331" t="s">
        <v>267</v>
      </c>
      <c r="C6" s="181" t="s">
        <v>770</v>
      </c>
      <c r="D6" s="181" t="s">
        <v>773</v>
      </c>
      <c r="E6" s="181" t="s">
        <v>774</v>
      </c>
      <c r="F6" s="181" t="s">
        <v>775</v>
      </c>
    </row>
    <row r="7" spans="2:6" ht="30" customHeight="1" x14ac:dyDescent="0.2">
      <c r="B7" s="332" t="s">
        <v>233</v>
      </c>
      <c r="C7" s="333">
        <v>93792057.879999995</v>
      </c>
      <c r="D7" s="333"/>
      <c r="E7" s="333"/>
      <c r="F7" s="333"/>
    </row>
    <row r="8" spans="2:6" ht="30" customHeight="1" x14ac:dyDescent="0.2">
      <c r="B8" s="332" t="s">
        <v>268</v>
      </c>
      <c r="C8" s="334">
        <v>66330060</v>
      </c>
      <c r="D8" s="335"/>
      <c r="E8" s="335"/>
      <c r="F8" s="335"/>
    </row>
    <row r="9" spans="2:6" ht="30" customHeight="1" thickBot="1" x14ac:dyDescent="0.25">
      <c r="B9" s="336" t="s">
        <v>234</v>
      </c>
      <c r="C9" s="337">
        <v>34441622</v>
      </c>
      <c r="D9" s="337"/>
      <c r="E9" s="337"/>
      <c r="F9" s="337"/>
    </row>
    <row r="10" spans="2:6" ht="13.5" customHeight="1" thickTop="1" x14ac:dyDescent="0.2">
      <c r="B10" s="746" t="s">
        <v>260</v>
      </c>
      <c r="C10" s="750">
        <f>SUM(C7:C9)</f>
        <v>194563739.88</v>
      </c>
      <c r="D10" s="748"/>
      <c r="E10" s="748"/>
      <c r="F10" s="748"/>
    </row>
    <row r="11" spans="2:6" ht="15" customHeight="1" thickBot="1" x14ac:dyDescent="0.25">
      <c r="B11" s="747"/>
      <c r="C11" s="749"/>
      <c r="D11" s="749"/>
      <c r="E11" s="749"/>
      <c r="F11" s="749"/>
    </row>
    <row r="12" spans="2:6" x14ac:dyDescent="0.2">
      <c r="B12" s="338" t="s">
        <v>575</v>
      </c>
    </row>
    <row r="13" spans="2:6" x14ac:dyDescent="0.2">
      <c r="B13" s="57"/>
    </row>
    <row r="14" spans="2:6" ht="15.75" x14ac:dyDescent="0.25">
      <c r="B14" s="553" t="s">
        <v>777</v>
      </c>
      <c r="C14" s="553"/>
      <c r="D14" s="553"/>
      <c r="E14" s="553"/>
      <c r="F14" s="553"/>
    </row>
    <row r="15" spans="2:6" ht="13.5" thickBot="1" x14ac:dyDescent="0.25">
      <c r="F15" s="43" t="s">
        <v>2</v>
      </c>
    </row>
    <row r="16" spans="2:6" ht="36" customHeight="1" thickBot="1" x14ac:dyDescent="0.25">
      <c r="B16" s="331" t="s">
        <v>269</v>
      </c>
      <c r="C16" s="181" t="s">
        <v>770</v>
      </c>
      <c r="D16" s="181" t="s">
        <v>773</v>
      </c>
      <c r="E16" s="181" t="s">
        <v>774</v>
      </c>
      <c r="F16" s="181" t="s">
        <v>776</v>
      </c>
    </row>
    <row r="17" spans="1:7" ht="30" customHeight="1" x14ac:dyDescent="0.2">
      <c r="B17" s="332" t="s">
        <v>233</v>
      </c>
      <c r="C17" s="333">
        <v>16457749</v>
      </c>
      <c r="D17" s="333"/>
      <c r="E17" s="333"/>
      <c r="F17" s="333"/>
    </row>
    <row r="18" spans="1:7" ht="30" customHeight="1" x14ac:dyDescent="0.2">
      <c r="B18" s="332" t="s">
        <v>268</v>
      </c>
      <c r="C18" s="339">
        <v>1034721</v>
      </c>
      <c r="D18" s="339"/>
      <c r="E18" s="339"/>
      <c r="F18" s="339"/>
    </row>
    <row r="19" spans="1:7" ht="30" customHeight="1" thickBot="1" x14ac:dyDescent="0.25">
      <c r="B19" s="336" t="s">
        <v>234</v>
      </c>
      <c r="C19" s="337">
        <v>26632</v>
      </c>
      <c r="D19" s="337"/>
      <c r="E19" s="337"/>
      <c r="F19" s="337"/>
    </row>
    <row r="20" spans="1:7" ht="13.5" customHeight="1" thickTop="1" x14ac:dyDescent="0.2">
      <c r="B20" s="746" t="s">
        <v>260</v>
      </c>
      <c r="C20" s="748">
        <f>SUM(C17:C19)</f>
        <v>17519102</v>
      </c>
      <c r="D20" s="750"/>
      <c r="E20" s="750"/>
      <c r="F20" s="750"/>
    </row>
    <row r="21" spans="1:7" ht="15" customHeight="1" thickBot="1" x14ac:dyDescent="0.25">
      <c r="B21" s="747"/>
      <c r="C21" s="749"/>
      <c r="D21" s="749"/>
      <c r="E21" s="749"/>
      <c r="F21" s="749"/>
    </row>
    <row r="22" spans="1:7" ht="15" customHeight="1" x14ac:dyDescent="0.2">
      <c r="B22" s="338" t="s">
        <v>575</v>
      </c>
      <c r="C22" s="27"/>
      <c r="D22" s="27"/>
      <c r="E22" s="27"/>
      <c r="F22" s="27"/>
    </row>
    <row r="23" spans="1:7" ht="10.5" customHeight="1" x14ac:dyDescent="0.2">
      <c r="B23" s="19"/>
      <c r="C23" s="27"/>
      <c r="D23" s="27"/>
      <c r="E23" s="27"/>
      <c r="F23" s="27"/>
    </row>
    <row r="24" spans="1:7" ht="15" customHeight="1" x14ac:dyDescent="0.2">
      <c r="B24" s="735" t="s">
        <v>707</v>
      </c>
      <c r="C24" s="735"/>
      <c r="D24" s="735"/>
      <c r="E24" s="735"/>
      <c r="F24" s="735"/>
    </row>
    <row r="25" spans="1:7" ht="13.5" thickBot="1" x14ac:dyDescent="0.25">
      <c r="B25" s="57"/>
      <c r="E25" s="210"/>
      <c r="F25" s="43" t="s">
        <v>2</v>
      </c>
    </row>
    <row r="26" spans="1:7" ht="48" customHeight="1" thickBot="1" x14ac:dyDescent="0.25">
      <c r="B26" s="28"/>
      <c r="C26" s="340" t="s">
        <v>714</v>
      </c>
      <c r="D26" s="341" t="s">
        <v>709</v>
      </c>
      <c r="E26" s="342" t="s">
        <v>713</v>
      </c>
      <c r="F26" s="183" t="s">
        <v>709</v>
      </c>
    </row>
    <row r="27" spans="1:7" ht="34.5" customHeight="1" thickBot="1" x14ac:dyDescent="0.25">
      <c r="A27" s="56"/>
      <c r="B27" s="343" t="s">
        <v>771</v>
      </c>
      <c r="C27" s="344">
        <v>25</v>
      </c>
      <c r="D27" s="345">
        <v>2202678.36</v>
      </c>
      <c r="E27" s="346"/>
      <c r="F27" s="344"/>
    </row>
    <row r="28" spans="1:7" x14ac:dyDescent="0.2">
      <c r="B28" s="57" t="s">
        <v>575</v>
      </c>
    </row>
    <row r="29" spans="1:7" ht="13.5" thickBot="1" x14ac:dyDescent="0.25">
      <c r="B29" s="347"/>
      <c r="C29" s="347"/>
      <c r="D29" s="347"/>
      <c r="E29" s="347"/>
      <c r="F29" s="43" t="s">
        <v>2</v>
      </c>
      <c r="G29" s="57"/>
    </row>
    <row r="30" spans="1:7" ht="36.75" customHeight="1" thickBot="1" x14ac:dyDescent="0.25">
      <c r="B30" s="736" t="s">
        <v>708</v>
      </c>
      <c r="C30" s="663"/>
      <c r="D30" s="663"/>
      <c r="E30" s="664"/>
      <c r="F30" s="348" t="s">
        <v>710</v>
      </c>
      <c r="G30" s="25"/>
    </row>
    <row r="31" spans="1:7" ht="40.5" customHeight="1" x14ac:dyDescent="0.2">
      <c r="B31" s="737"/>
      <c r="C31" s="738"/>
      <c r="D31" s="738"/>
      <c r="E31" s="739"/>
      <c r="F31" s="425"/>
      <c r="G31" s="57"/>
    </row>
    <row r="32" spans="1:7" ht="40.5" customHeight="1" x14ac:dyDescent="0.2">
      <c r="B32" s="740"/>
      <c r="C32" s="741"/>
      <c r="D32" s="741"/>
      <c r="E32" s="742"/>
      <c r="F32" s="349"/>
      <c r="G32" s="57"/>
    </row>
    <row r="33" spans="2:7" ht="40.5" customHeight="1" x14ac:dyDescent="0.2">
      <c r="B33" s="743"/>
      <c r="C33" s="744"/>
      <c r="D33" s="744"/>
      <c r="E33" s="745"/>
      <c r="F33" s="349"/>
      <c r="G33" s="57"/>
    </row>
    <row r="34" spans="2:7" ht="40.5" customHeight="1" x14ac:dyDescent="0.2">
      <c r="B34" s="729"/>
      <c r="C34" s="730"/>
      <c r="D34" s="730"/>
      <c r="E34" s="731"/>
      <c r="F34" s="349"/>
      <c r="G34" s="57"/>
    </row>
    <row r="35" spans="2:7" ht="40.5" customHeight="1" x14ac:dyDescent="0.2">
      <c r="B35" s="729"/>
      <c r="C35" s="730"/>
      <c r="D35" s="730"/>
      <c r="E35" s="731"/>
      <c r="F35" s="349"/>
      <c r="G35" s="57"/>
    </row>
    <row r="36" spans="2:7" ht="40.5" customHeight="1" x14ac:dyDescent="0.2">
      <c r="B36" s="729"/>
      <c r="C36" s="730"/>
      <c r="D36" s="730"/>
      <c r="E36" s="731"/>
      <c r="F36" s="349"/>
      <c r="G36" s="57"/>
    </row>
    <row r="37" spans="2:7" ht="40.5" customHeight="1" x14ac:dyDescent="0.2">
      <c r="B37" s="729"/>
      <c r="C37" s="730"/>
      <c r="D37" s="730"/>
      <c r="E37" s="731"/>
      <c r="F37" s="349"/>
      <c r="G37" s="57"/>
    </row>
    <row r="38" spans="2:7" ht="40.5" customHeight="1" thickBot="1" x14ac:dyDescent="0.25">
      <c r="B38" s="732"/>
      <c r="C38" s="733"/>
      <c r="D38" s="733"/>
      <c r="E38" s="734"/>
      <c r="F38" s="350"/>
      <c r="G38" s="57"/>
    </row>
    <row r="39" spans="2:7" ht="3" customHeight="1" x14ac:dyDescent="0.2">
      <c r="F39" s="57"/>
      <c r="G39" s="57"/>
    </row>
    <row r="40" spans="2:7" ht="12.75" customHeight="1" x14ac:dyDescent="0.2">
      <c r="B40" s="728" t="s">
        <v>712</v>
      </c>
      <c r="C40" s="728"/>
      <c r="D40" s="728"/>
      <c r="E40" s="728"/>
      <c r="F40" s="728"/>
      <c r="G40" s="57"/>
    </row>
    <row r="41" spans="2:7" ht="26.25" customHeight="1" x14ac:dyDescent="0.2">
      <c r="B41" s="728"/>
      <c r="C41" s="728"/>
      <c r="D41" s="728"/>
      <c r="E41" s="728"/>
      <c r="F41" s="728"/>
      <c r="G41" s="57"/>
    </row>
    <row r="42" spans="2:7" ht="15" x14ac:dyDescent="0.25">
      <c r="B42" s="351" t="s">
        <v>711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A118" zoomScaleNormal="100" workbookViewId="0">
      <selection activeCell="I73" sqref="I73"/>
    </sheetView>
  </sheetViews>
  <sheetFormatPr defaultRowHeight="15.75" x14ac:dyDescent="0.2"/>
  <cols>
    <col min="1" max="1" width="1.5703125" style="380" customWidth="1"/>
    <col min="2" max="2" width="21.7109375" style="380" customWidth="1"/>
    <col min="3" max="3" width="45.7109375" style="380" customWidth="1"/>
    <col min="4" max="4" width="7.5703125" style="380" customWidth="1"/>
    <col min="5" max="8" width="18.28515625" style="40" customWidth="1"/>
    <col min="9" max="9" width="16.5703125" style="380" customWidth="1"/>
    <col min="10" max="256" width="9.140625" style="380"/>
    <col min="257" max="257" width="2.7109375" style="380" customWidth="1"/>
    <col min="258" max="258" width="21.7109375" style="380" customWidth="1"/>
    <col min="259" max="259" width="45.7109375" style="380" customWidth="1"/>
    <col min="260" max="260" width="7.5703125" style="380" customWidth="1"/>
    <col min="261" max="264" width="15.7109375" style="380" customWidth="1"/>
    <col min="265" max="512" width="9.140625" style="380"/>
    <col min="513" max="513" width="2.7109375" style="380" customWidth="1"/>
    <col min="514" max="514" width="21.7109375" style="380" customWidth="1"/>
    <col min="515" max="515" width="45.7109375" style="380" customWidth="1"/>
    <col min="516" max="516" width="7.5703125" style="380" customWidth="1"/>
    <col min="517" max="520" width="15.7109375" style="380" customWidth="1"/>
    <col min="521" max="768" width="9.140625" style="380"/>
    <col min="769" max="769" width="2.7109375" style="380" customWidth="1"/>
    <col min="770" max="770" width="21.7109375" style="380" customWidth="1"/>
    <col min="771" max="771" width="45.7109375" style="380" customWidth="1"/>
    <col min="772" max="772" width="7.5703125" style="380" customWidth="1"/>
    <col min="773" max="776" width="15.7109375" style="380" customWidth="1"/>
    <col min="777" max="1024" width="9.140625" style="380"/>
    <col min="1025" max="1025" width="2.7109375" style="380" customWidth="1"/>
    <col min="1026" max="1026" width="21.7109375" style="380" customWidth="1"/>
    <col min="1027" max="1027" width="45.7109375" style="380" customWidth="1"/>
    <col min="1028" max="1028" width="7.5703125" style="380" customWidth="1"/>
    <col min="1029" max="1032" width="15.7109375" style="380" customWidth="1"/>
    <col min="1033" max="1280" width="9.140625" style="380"/>
    <col min="1281" max="1281" width="2.7109375" style="380" customWidth="1"/>
    <col min="1282" max="1282" width="21.7109375" style="380" customWidth="1"/>
    <col min="1283" max="1283" width="45.7109375" style="380" customWidth="1"/>
    <col min="1284" max="1284" width="7.5703125" style="380" customWidth="1"/>
    <col min="1285" max="1288" width="15.7109375" style="380" customWidth="1"/>
    <col min="1289" max="1536" width="9.140625" style="380"/>
    <col min="1537" max="1537" width="2.7109375" style="380" customWidth="1"/>
    <col min="1538" max="1538" width="21.7109375" style="380" customWidth="1"/>
    <col min="1539" max="1539" width="45.7109375" style="380" customWidth="1"/>
    <col min="1540" max="1540" width="7.5703125" style="380" customWidth="1"/>
    <col min="1541" max="1544" width="15.7109375" style="380" customWidth="1"/>
    <col min="1545" max="1792" width="9.140625" style="380"/>
    <col min="1793" max="1793" width="2.7109375" style="380" customWidth="1"/>
    <col min="1794" max="1794" width="21.7109375" style="380" customWidth="1"/>
    <col min="1795" max="1795" width="45.7109375" style="380" customWidth="1"/>
    <col min="1796" max="1796" width="7.5703125" style="380" customWidth="1"/>
    <col min="1797" max="1800" width="15.7109375" style="380" customWidth="1"/>
    <col min="1801" max="2048" width="9.140625" style="380"/>
    <col min="2049" max="2049" width="2.7109375" style="380" customWidth="1"/>
    <col min="2050" max="2050" width="21.7109375" style="380" customWidth="1"/>
    <col min="2051" max="2051" width="45.7109375" style="380" customWidth="1"/>
    <col min="2052" max="2052" width="7.5703125" style="380" customWidth="1"/>
    <col min="2053" max="2056" width="15.7109375" style="380" customWidth="1"/>
    <col min="2057" max="2304" width="9.140625" style="380"/>
    <col min="2305" max="2305" width="2.7109375" style="380" customWidth="1"/>
    <col min="2306" max="2306" width="21.7109375" style="380" customWidth="1"/>
    <col min="2307" max="2307" width="45.7109375" style="380" customWidth="1"/>
    <col min="2308" max="2308" width="7.5703125" style="380" customWidth="1"/>
    <col min="2309" max="2312" width="15.7109375" style="380" customWidth="1"/>
    <col min="2313" max="2560" width="9.140625" style="380"/>
    <col min="2561" max="2561" width="2.7109375" style="380" customWidth="1"/>
    <col min="2562" max="2562" width="21.7109375" style="380" customWidth="1"/>
    <col min="2563" max="2563" width="45.7109375" style="380" customWidth="1"/>
    <col min="2564" max="2564" width="7.5703125" style="380" customWidth="1"/>
    <col min="2565" max="2568" width="15.7109375" style="380" customWidth="1"/>
    <col min="2569" max="2816" width="9.140625" style="380"/>
    <col min="2817" max="2817" width="2.7109375" style="380" customWidth="1"/>
    <col min="2818" max="2818" width="21.7109375" style="380" customWidth="1"/>
    <col min="2819" max="2819" width="45.7109375" style="380" customWidth="1"/>
    <col min="2820" max="2820" width="7.5703125" style="380" customWidth="1"/>
    <col min="2821" max="2824" width="15.7109375" style="380" customWidth="1"/>
    <col min="2825" max="3072" width="9.140625" style="380"/>
    <col min="3073" max="3073" width="2.7109375" style="380" customWidth="1"/>
    <col min="3074" max="3074" width="21.7109375" style="380" customWidth="1"/>
    <col min="3075" max="3075" width="45.7109375" style="380" customWidth="1"/>
    <col min="3076" max="3076" width="7.5703125" style="380" customWidth="1"/>
    <col min="3077" max="3080" width="15.7109375" style="380" customWidth="1"/>
    <col min="3081" max="3328" width="9.140625" style="380"/>
    <col min="3329" max="3329" width="2.7109375" style="380" customWidth="1"/>
    <col min="3330" max="3330" width="21.7109375" style="380" customWidth="1"/>
    <col min="3331" max="3331" width="45.7109375" style="380" customWidth="1"/>
    <col min="3332" max="3332" width="7.5703125" style="380" customWidth="1"/>
    <col min="3333" max="3336" width="15.7109375" style="380" customWidth="1"/>
    <col min="3337" max="3584" width="9.140625" style="380"/>
    <col min="3585" max="3585" width="2.7109375" style="380" customWidth="1"/>
    <col min="3586" max="3586" width="21.7109375" style="380" customWidth="1"/>
    <col min="3587" max="3587" width="45.7109375" style="380" customWidth="1"/>
    <col min="3588" max="3588" width="7.5703125" style="380" customWidth="1"/>
    <col min="3589" max="3592" width="15.7109375" style="380" customWidth="1"/>
    <col min="3593" max="3840" width="9.140625" style="380"/>
    <col min="3841" max="3841" width="2.7109375" style="380" customWidth="1"/>
    <col min="3842" max="3842" width="21.7109375" style="380" customWidth="1"/>
    <col min="3843" max="3843" width="45.7109375" style="380" customWidth="1"/>
    <col min="3844" max="3844" width="7.5703125" style="380" customWidth="1"/>
    <col min="3845" max="3848" width="15.7109375" style="380" customWidth="1"/>
    <col min="3849" max="4096" width="9.140625" style="380"/>
    <col min="4097" max="4097" width="2.7109375" style="380" customWidth="1"/>
    <col min="4098" max="4098" width="21.7109375" style="380" customWidth="1"/>
    <col min="4099" max="4099" width="45.7109375" style="380" customWidth="1"/>
    <col min="4100" max="4100" width="7.5703125" style="380" customWidth="1"/>
    <col min="4101" max="4104" width="15.7109375" style="380" customWidth="1"/>
    <col min="4105" max="4352" width="9.140625" style="380"/>
    <col min="4353" max="4353" width="2.7109375" style="380" customWidth="1"/>
    <col min="4354" max="4354" width="21.7109375" style="380" customWidth="1"/>
    <col min="4355" max="4355" width="45.7109375" style="380" customWidth="1"/>
    <col min="4356" max="4356" width="7.5703125" style="380" customWidth="1"/>
    <col min="4357" max="4360" width="15.7109375" style="380" customWidth="1"/>
    <col min="4361" max="4608" width="9.140625" style="380"/>
    <col min="4609" max="4609" width="2.7109375" style="380" customWidth="1"/>
    <col min="4610" max="4610" width="21.7109375" style="380" customWidth="1"/>
    <col min="4611" max="4611" width="45.7109375" style="380" customWidth="1"/>
    <col min="4612" max="4612" width="7.5703125" style="380" customWidth="1"/>
    <col min="4613" max="4616" width="15.7109375" style="380" customWidth="1"/>
    <col min="4617" max="4864" width="9.140625" style="380"/>
    <col min="4865" max="4865" width="2.7109375" style="380" customWidth="1"/>
    <col min="4866" max="4866" width="21.7109375" style="380" customWidth="1"/>
    <col min="4867" max="4867" width="45.7109375" style="380" customWidth="1"/>
    <col min="4868" max="4868" width="7.5703125" style="380" customWidth="1"/>
    <col min="4869" max="4872" width="15.7109375" style="380" customWidth="1"/>
    <col min="4873" max="5120" width="9.140625" style="380"/>
    <col min="5121" max="5121" width="2.7109375" style="380" customWidth="1"/>
    <col min="5122" max="5122" width="21.7109375" style="380" customWidth="1"/>
    <col min="5123" max="5123" width="45.7109375" style="380" customWidth="1"/>
    <col min="5124" max="5124" width="7.5703125" style="380" customWidth="1"/>
    <col min="5125" max="5128" width="15.7109375" style="380" customWidth="1"/>
    <col min="5129" max="5376" width="9.140625" style="380"/>
    <col min="5377" max="5377" width="2.7109375" style="380" customWidth="1"/>
    <col min="5378" max="5378" width="21.7109375" style="380" customWidth="1"/>
    <col min="5379" max="5379" width="45.7109375" style="380" customWidth="1"/>
    <col min="5380" max="5380" width="7.5703125" style="380" customWidth="1"/>
    <col min="5381" max="5384" width="15.7109375" style="380" customWidth="1"/>
    <col min="5385" max="5632" width="9.140625" style="380"/>
    <col min="5633" max="5633" width="2.7109375" style="380" customWidth="1"/>
    <col min="5634" max="5634" width="21.7109375" style="380" customWidth="1"/>
    <col min="5635" max="5635" width="45.7109375" style="380" customWidth="1"/>
    <col min="5636" max="5636" width="7.5703125" style="380" customWidth="1"/>
    <col min="5637" max="5640" width="15.7109375" style="380" customWidth="1"/>
    <col min="5641" max="5888" width="9.140625" style="380"/>
    <col min="5889" max="5889" width="2.7109375" style="380" customWidth="1"/>
    <col min="5890" max="5890" width="21.7109375" style="380" customWidth="1"/>
    <col min="5891" max="5891" width="45.7109375" style="380" customWidth="1"/>
    <col min="5892" max="5892" width="7.5703125" style="380" customWidth="1"/>
    <col min="5893" max="5896" width="15.7109375" style="380" customWidth="1"/>
    <col min="5897" max="6144" width="9.140625" style="380"/>
    <col min="6145" max="6145" width="2.7109375" style="380" customWidth="1"/>
    <col min="6146" max="6146" width="21.7109375" style="380" customWidth="1"/>
    <col min="6147" max="6147" width="45.7109375" style="380" customWidth="1"/>
    <col min="6148" max="6148" width="7.5703125" style="380" customWidth="1"/>
    <col min="6149" max="6152" width="15.7109375" style="380" customWidth="1"/>
    <col min="6153" max="6400" width="9.140625" style="380"/>
    <col min="6401" max="6401" width="2.7109375" style="380" customWidth="1"/>
    <col min="6402" max="6402" width="21.7109375" style="380" customWidth="1"/>
    <col min="6403" max="6403" width="45.7109375" style="380" customWidth="1"/>
    <col min="6404" max="6404" width="7.5703125" style="380" customWidth="1"/>
    <col min="6405" max="6408" width="15.7109375" style="380" customWidth="1"/>
    <col min="6409" max="6656" width="9.140625" style="380"/>
    <col min="6657" max="6657" width="2.7109375" style="380" customWidth="1"/>
    <col min="6658" max="6658" width="21.7109375" style="380" customWidth="1"/>
    <col min="6659" max="6659" width="45.7109375" style="380" customWidth="1"/>
    <col min="6660" max="6660" width="7.5703125" style="380" customWidth="1"/>
    <col min="6661" max="6664" width="15.7109375" style="380" customWidth="1"/>
    <col min="6665" max="6912" width="9.140625" style="380"/>
    <col min="6913" max="6913" width="2.7109375" style="380" customWidth="1"/>
    <col min="6914" max="6914" width="21.7109375" style="380" customWidth="1"/>
    <col min="6915" max="6915" width="45.7109375" style="380" customWidth="1"/>
    <col min="6916" max="6916" width="7.5703125" style="380" customWidth="1"/>
    <col min="6917" max="6920" width="15.7109375" style="380" customWidth="1"/>
    <col min="6921" max="7168" width="9.140625" style="380"/>
    <col min="7169" max="7169" width="2.7109375" style="380" customWidth="1"/>
    <col min="7170" max="7170" width="21.7109375" style="380" customWidth="1"/>
    <col min="7171" max="7171" width="45.7109375" style="380" customWidth="1"/>
    <col min="7172" max="7172" width="7.5703125" style="380" customWidth="1"/>
    <col min="7173" max="7176" width="15.7109375" style="380" customWidth="1"/>
    <col min="7177" max="7424" width="9.140625" style="380"/>
    <col min="7425" max="7425" width="2.7109375" style="380" customWidth="1"/>
    <col min="7426" max="7426" width="21.7109375" style="380" customWidth="1"/>
    <col min="7427" max="7427" width="45.7109375" style="380" customWidth="1"/>
    <col min="7428" max="7428" width="7.5703125" style="380" customWidth="1"/>
    <col min="7429" max="7432" width="15.7109375" style="380" customWidth="1"/>
    <col min="7433" max="7680" width="9.140625" style="380"/>
    <col min="7681" max="7681" width="2.7109375" style="380" customWidth="1"/>
    <col min="7682" max="7682" width="21.7109375" style="380" customWidth="1"/>
    <col min="7683" max="7683" width="45.7109375" style="380" customWidth="1"/>
    <col min="7684" max="7684" width="7.5703125" style="380" customWidth="1"/>
    <col min="7685" max="7688" width="15.7109375" style="380" customWidth="1"/>
    <col min="7689" max="7936" width="9.140625" style="380"/>
    <col min="7937" max="7937" width="2.7109375" style="380" customWidth="1"/>
    <col min="7938" max="7938" width="21.7109375" style="380" customWidth="1"/>
    <col min="7939" max="7939" width="45.7109375" style="380" customWidth="1"/>
    <col min="7940" max="7940" width="7.5703125" style="380" customWidth="1"/>
    <col min="7941" max="7944" width="15.7109375" style="380" customWidth="1"/>
    <col min="7945" max="8192" width="9.140625" style="380"/>
    <col min="8193" max="8193" width="2.7109375" style="380" customWidth="1"/>
    <col min="8194" max="8194" width="21.7109375" style="380" customWidth="1"/>
    <col min="8195" max="8195" width="45.7109375" style="380" customWidth="1"/>
    <col min="8196" max="8196" width="7.5703125" style="380" customWidth="1"/>
    <col min="8197" max="8200" width="15.7109375" style="380" customWidth="1"/>
    <col min="8201" max="8448" width="9.140625" style="380"/>
    <col min="8449" max="8449" width="2.7109375" style="380" customWidth="1"/>
    <col min="8450" max="8450" width="21.7109375" style="380" customWidth="1"/>
    <col min="8451" max="8451" width="45.7109375" style="380" customWidth="1"/>
    <col min="8452" max="8452" width="7.5703125" style="380" customWidth="1"/>
    <col min="8453" max="8456" width="15.7109375" style="380" customWidth="1"/>
    <col min="8457" max="8704" width="9.140625" style="380"/>
    <col min="8705" max="8705" width="2.7109375" style="380" customWidth="1"/>
    <col min="8706" max="8706" width="21.7109375" style="380" customWidth="1"/>
    <col min="8707" max="8707" width="45.7109375" style="380" customWidth="1"/>
    <col min="8708" max="8708" width="7.5703125" style="380" customWidth="1"/>
    <col min="8709" max="8712" width="15.7109375" style="380" customWidth="1"/>
    <col min="8713" max="8960" width="9.140625" style="380"/>
    <col min="8961" max="8961" width="2.7109375" style="380" customWidth="1"/>
    <col min="8962" max="8962" width="21.7109375" style="380" customWidth="1"/>
    <col min="8963" max="8963" width="45.7109375" style="380" customWidth="1"/>
    <col min="8964" max="8964" width="7.5703125" style="380" customWidth="1"/>
    <col min="8965" max="8968" width="15.7109375" style="380" customWidth="1"/>
    <col min="8969" max="9216" width="9.140625" style="380"/>
    <col min="9217" max="9217" width="2.7109375" style="380" customWidth="1"/>
    <col min="9218" max="9218" width="21.7109375" style="380" customWidth="1"/>
    <col min="9219" max="9219" width="45.7109375" style="380" customWidth="1"/>
    <col min="9220" max="9220" width="7.5703125" style="380" customWidth="1"/>
    <col min="9221" max="9224" width="15.7109375" style="380" customWidth="1"/>
    <col min="9225" max="9472" width="9.140625" style="380"/>
    <col min="9473" max="9473" width="2.7109375" style="380" customWidth="1"/>
    <col min="9474" max="9474" width="21.7109375" style="380" customWidth="1"/>
    <col min="9475" max="9475" width="45.7109375" style="380" customWidth="1"/>
    <col min="9476" max="9476" width="7.5703125" style="380" customWidth="1"/>
    <col min="9477" max="9480" width="15.7109375" style="380" customWidth="1"/>
    <col min="9481" max="9728" width="9.140625" style="380"/>
    <col min="9729" max="9729" width="2.7109375" style="380" customWidth="1"/>
    <col min="9730" max="9730" width="21.7109375" style="380" customWidth="1"/>
    <col min="9731" max="9731" width="45.7109375" style="380" customWidth="1"/>
    <col min="9732" max="9732" width="7.5703125" style="380" customWidth="1"/>
    <col min="9733" max="9736" width="15.7109375" style="380" customWidth="1"/>
    <col min="9737" max="9984" width="9.140625" style="380"/>
    <col min="9985" max="9985" width="2.7109375" style="380" customWidth="1"/>
    <col min="9986" max="9986" width="21.7109375" style="380" customWidth="1"/>
    <col min="9987" max="9987" width="45.7109375" style="380" customWidth="1"/>
    <col min="9988" max="9988" width="7.5703125" style="380" customWidth="1"/>
    <col min="9989" max="9992" width="15.7109375" style="380" customWidth="1"/>
    <col min="9993" max="10240" width="9.140625" style="380"/>
    <col min="10241" max="10241" width="2.7109375" style="380" customWidth="1"/>
    <col min="10242" max="10242" width="21.7109375" style="380" customWidth="1"/>
    <col min="10243" max="10243" width="45.7109375" style="380" customWidth="1"/>
    <col min="10244" max="10244" width="7.5703125" style="380" customWidth="1"/>
    <col min="10245" max="10248" width="15.7109375" style="380" customWidth="1"/>
    <col min="10249" max="10496" width="9.140625" style="380"/>
    <col min="10497" max="10497" width="2.7109375" style="380" customWidth="1"/>
    <col min="10498" max="10498" width="21.7109375" style="380" customWidth="1"/>
    <col min="10499" max="10499" width="45.7109375" style="380" customWidth="1"/>
    <col min="10500" max="10500" width="7.5703125" style="380" customWidth="1"/>
    <col min="10501" max="10504" width="15.7109375" style="380" customWidth="1"/>
    <col min="10505" max="10752" width="9.140625" style="380"/>
    <col min="10753" max="10753" width="2.7109375" style="380" customWidth="1"/>
    <col min="10754" max="10754" width="21.7109375" style="380" customWidth="1"/>
    <col min="10755" max="10755" width="45.7109375" style="380" customWidth="1"/>
    <col min="10756" max="10756" width="7.5703125" style="380" customWidth="1"/>
    <col min="10757" max="10760" width="15.7109375" style="380" customWidth="1"/>
    <col min="10761" max="11008" width="9.140625" style="380"/>
    <col min="11009" max="11009" width="2.7109375" style="380" customWidth="1"/>
    <col min="11010" max="11010" width="21.7109375" style="380" customWidth="1"/>
    <col min="11011" max="11011" width="45.7109375" style="380" customWidth="1"/>
    <col min="11012" max="11012" width="7.5703125" style="380" customWidth="1"/>
    <col min="11013" max="11016" width="15.7109375" style="380" customWidth="1"/>
    <col min="11017" max="11264" width="9.140625" style="380"/>
    <col min="11265" max="11265" width="2.7109375" style="380" customWidth="1"/>
    <col min="11266" max="11266" width="21.7109375" style="380" customWidth="1"/>
    <col min="11267" max="11267" width="45.7109375" style="380" customWidth="1"/>
    <col min="11268" max="11268" width="7.5703125" style="380" customWidth="1"/>
    <col min="11269" max="11272" width="15.7109375" style="380" customWidth="1"/>
    <col min="11273" max="11520" width="9.140625" style="380"/>
    <col min="11521" max="11521" width="2.7109375" style="380" customWidth="1"/>
    <col min="11522" max="11522" width="21.7109375" style="380" customWidth="1"/>
    <col min="11523" max="11523" width="45.7109375" style="380" customWidth="1"/>
    <col min="11524" max="11524" width="7.5703125" style="380" customWidth="1"/>
    <col min="11525" max="11528" width="15.7109375" style="380" customWidth="1"/>
    <col min="11529" max="11776" width="9.140625" style="380"/>
    <col min="11777" max="11777" width="2.7109375" style="380" customWidth="1"/>
    <col min="11778" max="11778" width="21.7109375" style="380" customWidth="1"/>
    <col min="11779" max="11779" width="45.7109375" style="380" customWidth="1"/>
    <col min="11780" max="11780" width="7.5703125" style="380" customWidth="1"/>
    <col min="11781" max="11784" width="15.7109375" style="380" customWidth="1"/>
    <col min="11785" max="12032" width="9.140625" style="380"/>
    <col min="12033" max="12033" width="2.7109375" style="380" customWidth="1"/>
    <col min="12034" max="12034" width="21.7109375" style="380" customWidth="1"/>
    <col min="12035" max="12035" width="45.7109375" style="380" customWidth="1"/>
    <col min="12036" max="12036" width="7.5703125" style="380" customWidth="1"/>
    <col min="12037" max="12040" width="15.7109375" style="380" customWidth="1"/>
    <col min="12041" max="12288" width="9.140625" style="380"/>
    <col min="12289" max="12289" width="2.7109375" style="380" customWidth="1"/>
    <col min="12290" max="12290" width="21.7109375" style="380" customWidth="1"/>
    <col min="12291" max="12291" width="45.7109375" style="380" customWidth="1"/>
    <col min="12292" max="12292" width="7.5703125" style="380" customWidth="1"/>
    <col min="12293" max="12296" width="15.7109375" style="380" customWidth="1"/>
    <col min="12297" max="12544" width="9.140625" style="380"/>
    <col min="12545" max="12545" width="2.7109375" style="380" customWidth="1"/>
    <col min="12546" max="12546" width="21.7109375" style="380" customWidth="1"/>
    <col min="12547" max="12547" width="45.7109375" style="380" customWidth="1"/>
    <col min="12548" max="12548" width="7.5703125" style="380" customWidth="1"/>
    <col min="12549" max="12552" width="15.7109375" style="380" customWidth="1"/>
    <col min="12553" max="12800" width="9.140625" style="380"/>
    <col min="12801" max="12801" width="2.7109375" style="380" customWidth="1"/>
    <col min="12802" max="12802" width="21.7109375" style="380" customWidth="1"/>
    <col min="12803" max="12803" width="45.7109375" style="380" customWidth="1"/>
    <col min="12804" max="12804" width="7.5703125" style="380" customWidth="1"/>
    <col min="12805" max="12808" width="15.7109375" style="380" customWidth="1"/>
    <col min="12809" max="13056" width="9.140625" style="380"/>
    <col min="13057" max="13057" width="2.7109375" style="380" customWidth="1"/>
    <col min="13058" max="13058" width="21.7109375" style="380" customWidth="1"/>
    <col min="13059" max="13059" width="45.7109375" style="380" customWidth="1"/>
    <col min="13060" max="13060" width="7.5703125" style="380" customWidth="1"/>
    <col min="13061" max="13064" width="15.7109375" style="380" customWidth="1"/>
    <col min="13065" max="13312" width="9.140625" style="380"/>
    <col min="13313" max="13313" width="2.7109375" style="380" customWidth="1"/>
    <col min="13314" max="13314" width="21.7109375" style="380" customWidth="1"/>
    <col min="13315" max="13315" width="45.7109375" style="380" customWidth="1"/>
    <col min="13316" max="13316" width="7.5703125" style="380" customWidth="1"/>
    <col min="13317" max="13320" width="15.7109375" style="380" customWidth="1"/>
    <col min="13321" max="13568" width="9.140625" style="380"/>
    <col min="13569" max="13569" width="2.7109375" style="380" customWidth="1"/>
    <col min="13570" max="13570" width="21.7109375" style="380" customWidth="1"/>
    <col min="13571" max="13571" width="45.7109375" style="380" customWidth="1"/>
    <col min="13572" max="13572" width="7.5703125" style="380" customWidth="1"/>
    <col min="13573" max="13576" width="15.7109375" style="380" customWidth="1"/>
    <col min="13577" max="13824" width="9.140625" style="380"/>
    <col min="13825" max="13825" width="2.7109375" style="380" customWidth="1"/>
    <col min="13826" max="13826" width="21.7109375" style="380" customWidth="1"/>
    <col min="13827" max="13827" width="45.7109375" style="380" customWidth="1"/>
    <col min="13828" max="13828" width="7.5703125" style="380" customWidth="1"/>
    <col min="13829" max="13832" width="15.7109375" style="380" customWidth="1"/>
    <col min="13833" max="14080" width="9.140625" style="380"/>
    <col min="14081" max="14081" width="2.7109375" style="380" customWidth="1"/>
    <col min="14082" max="14082" width="21.7109375" style="380" customWidth="1"/>
    <col min="14083" max="14083" width="45.7109375" style="380" customWidth="1"/>
    <col min="14084" max="14084" width="7.5703125" style="380" customWidth="1"/>
    <col min="14085" max="14088" width="15.7109375" style="380" customWidth="1"/>
    <col min="14089" max="14336" width="9.140625" style="380"/>
    <col min="14337" max="14337" width="2.7109375" style="380" customWidth="1"/>
    <col min="14338" max="14338" width="21.7109375" style="380" customWidth="1"/>
    <col min="14339" max="14339" width="45.7109375" style="380" customWidth="1"/>
    <col min="14340" max="14340" width="7.5703125" style="380" customWidth="1"/>
    <col min="14341" max="14344" width="15.7109375" style="380" customWidth="1"/>
    <col min="14345" max="14592" width="9.140625" style="380"/>
    <col min="14593" max="14593" width="2.7109375" style="380" customWidth="1"/>
    <col min="14594" max="14594" width="21.7109375" style="380" customWidth="1"/>
    <col min="14595" max="14595" width="45.7109375" style="380" customWidth="1"/>
    <col min="14596" max="14596" width="7.5703125" style="380" customWidth="1"/>
    <col min="14597" max="14600" width="15.7109375" style="380" customWidth="1"/>
    <col min="14601" max="14848" width="9.140625" style="380"/>
    <col min="14849" max="14849" width="2.7109375" style="380" customWidth="1"/>
    <col min="14850" max="14850" width="21.7109375" style="380" customWidth="1"/>
    <col min="14851" max="14851" width="45.7109375" style="380" customWidth="1"/>
    <col min="14852" max="14852" width="7.5703125" style="380" customWidth="1"/>
    <col min="14853" max="14856" width="15.7109375" style="380" customWidth="1"/>
    <col min="14857" max="15104" width="9.140625" style="380"/>
    <col min="15105" max="15105" width="2.7109375" style="380" customWidth="1"/>
    <col min="15106" max="15106" width="21.7109375" style="380" customWidth="1"/>
    <col min="15107" max="15107" width="45.7109375" style="380" customWidth="1"/>
    <col min="15108" max="15108" width="7.5703125" style="380" customWidth="1"/>
    <col min="15109" max="15112" width="15.7109375" style="380" customWidth="1"/>
    <col min="15113" max="15360" width="9.140625" style="380"/>
    <col min="15361" max="15361" width="2.7109375" style="380" customWidth="1"/>
    <col min="15362" max="15362" width="21.7109375" style="380" customWidth="1"/>
    <col min="15363" max="15363" width="45.7109375" style="380" customWidth="1"/>
    <col min="15364" max="15364" width="7.5703125" style="380" customWidth="1"/>
    <col min="15365" max="15368" width="15.7109375" style="380" customWidth="1"/>
    <col min="15369" max="15616" width="9.140625" style="380"/>
    <col min="15617" max="15617" width="2.7109375" style="380" customWidth="1"/>
    <col min="15618" max="15618" width="21.7109375" style="380" customWidth="1"/>
    <col min="15619" max="15619" width="45.7109375" style="380" customWidth="1"/>
    <col min="15620" max="15620" width="7.5703125" style="380" customWidth="1"/>
    <col min="15621" max="15624" width="15.7109375" style="380" customWidth="1"/>
    <col min="15625" max="15872" width="9.140625" style="380"/>
    <col min="15873" max="15873" width="2.7109375" style="380" customWidth="1"/>
    <col min="15874" max="15874" width="21.7109375" style="380" customWidth="1"/>
    <col min="15875" max="15875" width="45.7109375" style="380" customWidth="1"/>
    <col min="15876" max="15876" width="7.5703125" style="380" customWidth="1"/>
    <col min="15877" max="15880" width="15.7109375" style="380" customWidth="1"/>
    <col min="15881" max="16128" width="9.140625" style="380"/>
    <col min="16129" max="16129" width="2.7109375" style="380" customWidth="1"/>
    <col min="16130" max="16130" width="21.7109375" style="380" customWidth="1"/>
    <col min="16131" max="16131" width="45.7109375" style="380" customWidth="1"/>
    <col min="16132" max="16132" width="7.5703125" style="380" customWidth="1"/>
    <col min="16133" max="16136" width="15.7109375" style="380" customWidth="1"/>
    <col min="16137" max="16384" width="9.140625" style="380"/>
  </cols>
  <sheetData>
    <row r="1" spans="1:12" ht="12.75" customHeight="1" x14ac:dyDescent="0.2">
      <c r="H1" s="41"/>
      <c r="I1" s="41" t="s">
        <v>570</v>
      </c>
    </row>
    <row r="2" spans="1:12" ht="17.25" customHeight="1" x14ac:dyDescent="0.2">
      <c r="B2" s="533" t="s">
        <v>746</v>
      </c>
      <c r="C2" s="533"/>
      <c r="D2" s="533"/>
      <c r="E2" s="533"/>
      <c r="F2" s="533"/>
      <c r="G2" s="533"/>
      <c r="H2" s="533"/>
      <c r="I2" s="533"/>
    </row>
    <row r="3" spans="1:12" ht="12" customHeight="1" thickBot="1" x14ac:dyDescent="0.25">
      <c r="E3" s="380"/>
      <c r="F3" s="380"/>
      <c r="G3" s="380"/>
      <c r="H3" s="43"/>
      <c r="I3" s="43" t="s">
        <v>125</v>
      </c>
    </row>
    <row r="4" spans="1:12" ht="24" customHeight="1" x14ac:dyDescent="0.2">
      <c r="B4" s="534" t="s">
        <v>56</v>
      </c>
      <c r="C4" s="536" t="s">
        <v>57</v>
      </c>
      <c r="D4" s="538" t="s">
        <v>81</v>
      </c>
      <c r="E4" s="513" t="s">
        <v>742</v>
      </c>
      <c r="F4" s="515" t="s">
        <v>743</v>
      </c>
      <c r="G4" s="517" t="s">
        <v>747</v>
      </c>
      <c r="H4" s="518"/>
      <c r="I4" s="519" t="s">
        <v>748</v>
      </c>
    </row>
    <row r="5" spans="1:12" ht="28.5" customHeight="1" x14ac:dyDescent="0.2">
      <c r="B5" s="535"/>
      <c r="C5" s="537"/>
      <c r="D5" s="539"/>
      <c r="E5" s="514"/>
      <c r="F5" s="516"/>
      <c r="G5" s="381" t="s">
        <v>63</v>
      </c>
      <c r="H5" s="382" t="s">
        <v>44</v>
      </c>
      <c r="I5" s="520"/>
    </row>
    <row r="6" spans="1:12" ht="12.75" customHeight="1" thickBot="1" x14ac:dyDescent="0.25">
      <c r="B6" s="383">
        <v>1</v>
      </c>
      <c r="C6" s="384">
        <v>2</v>
      </c>
      <c r="D6" s="385">
        <v>3</v>
      </c>
      <c r="E6" s="386">
        <v>4</v>
      </c>
      <c r="F6" s="387">
        <v>5</v>
      </c>
      <c r="G6" s="388">
        <v>6</v>
      </c>
      <c r="H6" s="389">
        <v>7</v>
      </c>
      <c r="I6" s="390">
        <v>8</v>
      </c>
    </row>
    <row r="7" spans="1:12" ht="20.100000000000001" customHeight="1" x14ac:dyDescent="0.2">
      <c r="B7" s="391"/>
      <c r="C7" s="392" t="s">
        <v>58</v>
      </c>
      <c r="D7" s="393"/>
      <c r="E7" s="50"/>
      <c r="F7" s="51"/>
      <c r="G7" s="50"/>
      <c r="H7" s="31"/>
      <c r="I7" s="353"/>
    </row>
    <row r="8" spans="1:12" ht="20.100000000000001" customHeight="1" x14ac:dyDescent="0.2">
      <c r="A8" s="394"/>
      <c r="B8" s="395" t="s">
        <v>270</v>
      </c>
      <c r="C8" s="392" t="s">
        <v>271</v>
      </c>
      <c r="D8" s="396" t="s">
        <v>272</v>
      </c>
      <c r="E8" s="30"/>
      <c r="F8" s="51"/>
      <c r="G8" s="50"/>
      <c r="H8" s="31"/>
      <c r="I8" s="354"/>
    </row>
    <row r="9" spans="1:12" ht="20.100000000000001" customHeight="1" x14ac:dyDescent="0.2">
      <c r="A9" s="394"/>
      <c r="B9" s="523"/>
      <c r="C9" s="397" t="s">
        <v>273</v>
      </c>
      <c r="D9" s="524" t="s">
        <v>274</v>
      </c>
      <c r="E9" s="531">
        <f>E11+E18+E27+E28+E39</f>
        <v>493815</v>
      </c>
      <c r="F9" s="521">
        <f>F11+F18+F27+F28+F39</f>
        <v>647000</v>
      </c>
      <c r="G9" s="521">
        <f t="shared" ref="G9" si="0">G11+G18+G27+G28+G39</f>
        <v>546109</v>
      </c>
      <c r="H9" s="521">
        <f t="shared" ref="H9" si="1">H11+H18+H27+H28+H39</f>
        <v>472609</v>
      </c>
      <c r="I9" s="507">
        <f>H9/G9</f>
        <v>0.86541148378803501</v>
      </c>
    </row>
    <row r="10" spans="1:12" ht="13.5" customHeight="1" x14ac:dyDescent="0.2">
      <c r="A10" s="394"/>
      <c r="B10" s="523"/>
      <c r="C10" s="398" t="s">
        <v>275</v>
      </c>
      <c r="D10" s="524"/>
      <c r="E10" s="532"/>
      <c r="F10" s="522"/>
      <c r="G10" s="522"/>
      <c r="H10" s="522"/>
      <c r="I10" s="508"/>
    </row>
    <row r="11" spans="1:12" ht="20.100000000000001" customHeight="1" x14ac:dyDescent="0.2">
      <c r="A11" s="394"/>
      <c r="B11" s="523" t="s">
        <v>276</v>
      </c>
      <c r="C11" s="399" t="s">
        <v>277</v>
      </c>
      <c r="D11" s="524" t="s">
        <v>278</v>
      </c>
      <c r="E11" s="531">
        <f>E14+E16</f>
        <v>2578</v>
      </c>
      <c r="F11" s="531">
        <f t="shared" ref="F11:H11" si="2">F14+F16</f>
        <v>7500</v>
      </c>
      <c r="G11" s="531">
        <f t="shared" si="2"/>
        <v>5200</v>
      </c>
      <c r="H11" s="531">
        <f t="shared" si="2"/>
        <v>2433</v>
      </c>
      <c r="I11" s="507">
        <f>H11/G11</f>
        <v>0.4678846153846154</v>
      </c>
      <c r="L11" s="400"/>
    </row>
    <row r="12" spans="1:12" ht="12.75" customHeight="1" x14ac:dyDescent="0.2">
      <c r="A12" s="394"/>
      <c r="B12" s="523"/>
      <c r="C12" s="401" t="s">
        <v>279</v>
      </c>
      <c r="D12" s="524"/>
      <c r="E12" s="532"/>
      <c r="F12" s="532"/>
      <c r="G12" s="532"/>
      <c r="H12" s="532"/>
      <c r="I12" s="508"/>
    </row>
    <row r="13" spans="1:12" ht="20.100000000000001" customHeight="1" x14ac:dyDescent="0.2">
      <c r="A13" s="394"/>
      <c r="B13" s="395" t="s">
        <v>82</v>
      </c>
      <c r="C13" s="402" t="s">
        <v>126</v>
      </c>
      <c r="D13" s="396" t="s">
        <v>280</v>
      </c>
      <c r="E13" s="50"/>
      <c r="F13" s="51"/>
      <c r="G13" s="50"/>
      <c r="H13" s="377"/>
      <c r="I13" s="467"/>
    </row>
    <row r="14" spans="1:12" ht="25.5" customHeight="1" x14ac:dyDescent="0.2">
      <c r="A14" s="394"/>
      <c r="B14" s="395" t="s">
        <v>281</v>
      </c>
      <c r="C14" s="402" t="s">
        <v>282</v>
      </c>
      <c r="D14" s="396" t="s">
        <v>283</v>
      </c>
      <c r="E14" s="50">
        <v>603</v>
      </c>
      <c r="F14" s="51">
        <v>5000</v>
      </c>
      <c r="G14" s="50">
        <v>4000</v>
      </c>
      <c r="H14" s="377">
        <v>533</v>
      </c>
      <c r="I14" s="467">
        <f>H14/G14</f>
        <v>0.13325000000000001</v>
      </c>
    </row>
    <row r="15" spans="1:12" ht="20.100000000000001" customHeight="1" x14ac:dyDescent="0.2">
      <c r="A15" s="394"/>
      <c r="B15" s="395" t="s">
        <v>90</v>
      </c>
      <c r="C15" s="402" t="s">
        <v>284</v>
      </c>
      <c r="D15" s="396" t="s">
        <v>285</v>
      </c>
      <c r="E15" s="50"/>
      <c r="F15" s="51"/>
      <c r="G15" s="50"/>
      <c r="H15" s="31"/>
      <c r="I15" s="467"/>
    </row>
    <row r="16" spans="1:12" ht="25.5" customHeight="1" x14ac:dyDescent="0.2">
      <c r="A16" s="394"/>
      <c r="B16" s="395" t="s">
        <v>286</v>
      </c>
      <c r="C16" s="402" t="s">
        <v>287</v>
      </c>
      <c r="D16" s="396" t="s">
        <v>288</v>
      </c>
      <c r="E16" s="50">
        <v>1975</v>
      </c>
      <c r="F16" s="51">
        <v>2500</v>
      </c>
      <c r="G16" s="50">
        <v>1200</v>
      </c>
      <c r="H16" s="31">
        <v>1900</v>
      </c>
      <c r="I16" s="467">
        <f>H16/G16</f>
        <v>1.5833333333333333</v>
      </c>
    </row>
    <row r="17" spans="1:9" ht="20.100000000000001" customHeight="1" x14ac:dyDescent="0.2">
      <c r="A17" s="394"/>
      <c r="B17" s="395" t="s">
        <v>91</v>
      </c>
      <c r="C17" s="402" t="s">
        <v>289</v>
      </c>
      <c r="D17" s="396" t="s">
        <v>290</v>
      </c>
      <c r="E17" s="50"/>
      <c r="F17" s="51"/>
      <c r="G17" s="50"/>
      <c r="H17" s="31"/>
      <c r="I17" s="378"/>
    </row>
    <row r="18" spans="1:9" ht="20.100000000000001" customHeight="1" x14ac:dyDescent="0.2">
      <c r="A18" s="394"/>
      <c r="B18" s="523" t="s">
        <v>291</v>
      </c>
      <c r="C18" s="399" t="s">
        <v>292</v>
      </c>
      <c r="D18" s="524" t="s">
        <v>293</v>
      </c>
      <c r="E18" s="531">
        <f t="shared" ref="E18:F18" si="3">SUM(E20:E26)</f>
        <v>490637</v>
      </c>
      <c r="F18" s="521">
        <f t="shared" si="3"/>
        <v>639000</v>
      </c>
      <c r="G18" s="521">
        <f t="shared" ref="G18" si="4">SUM(G20:G26)</f>
        <v>540309</v>
      </c>
      <c r="H18" s="521">
        <f t="shared" ref="H18" si="5">SUM(H20:H26)</f>
        <v>469602</v>
      </c>
      <c r="I18" s="507">
        <f>H18/G18</f>
        <v>0.86913599440320266</v>
      </c>
    </row>
    <row r="19" spans="1:9" ht="12.75" customHeight="1" x14ac:dyDescent="0.2">
      <c r="A19" s="394"/>
      <c r="B19" s="523"/>
      <c r="C19" s="401" t="s">
        <v>294</v>
      </c>
      <c r="D19" s="524"/>
      <c r="E19" s="532"/>
      <c r="F19" s="522"/>
      <c r="G19" s="522"/>
      <c r="H19" s="522"/>
      <c r="I19" s="508"/>
    </row>
    <row r="20" spans="1:9" ht="20.100000000000001" customHeight="1" x14ac:dyDescent="0.2">
      <c r="A20" s="394"/>
      <c r="B20" s="395" t="s">
        <v>295</v>
      </c>
      <c r="C20" s="402" t="s">
        <v>296</v>
      </c>
      <c r="D20" s="396" t="s">
        <v>297</v>
      </c>
      <c r="E20" s="50">
        <v>3737</v>
      </c>
      <c r="F20" s="51">
        <v>4000</v>
      </c>
      <c r="G20" s="50">
        <v>4000</v>
      </c>
      <c r="H20" s="31">
        <v>3408</v>
      </c>
      <c r="I20" s="378">
        <f>H20/G20</f>
        <v>0.85199999999999998</v>
      </c>
    </row>
    <row r="21" spans="1:9" ht="20.100000000000001" customHeight="1" x14ac:dyDescent="0.2">
      <c r="B21" s="403" t="s">
        <v>92</v>
      </c>
      <c r="C21" s="402" t="s">
        <v>298</v>
      </c>
      <c r="D21" s="396" t="s">
        <v>299</v>
      </c>
      <c r="E21" s="50">
        <v>464303</v>
      </c>
      <c r="F21" s="51">
        <v>600000</v>
      </c>
      <c r="G21" s="50">
        <v>511309</v>
      </c>
      <c r="H21" s="31">
        <v>443691</v>
      </c>
      <c r="I21" s="378">
        <f>H21/G21</f>
        <v>0.86775511481315604</v>
      </c>
    </row>
    <row r="22" spans="1:9" ht="20.100000000000001" customHeight="1" x14ac:dyDescent="0.2">
      <c r="B22" s="403" t="s">
        <v>93</v>
      </c>
      <c r="C22" s="402" t="s">
        <v>300</v>
      </c>
      <c r="D22" s="396" t="s">
        <v>301</v>
      </c>
      <c r="E22" s="50"/>
      <c r="F22" s="51"/>
      <c r="G22" s="50"/>
      <c r="H22" s="31"/>
      <c r="I22" s="378"/>
    </row>
    <row r="23" spans="1:9" ht="25.5" customHeight="1" x14ac:dyDescent="0.2">
      <c r="B23" s="403" t="s">
        <v>302</v>
      </c>
      <c r="C23" s="402" t="s">
        <v>303</v>
      </c>
      <c r="D23" s="396" t="s">
        <v>304</v>
      </c>
      <c r="E23" s="50">
        <v>15458</v>
      </c>
      <c r="F23" s="51">
        <v>10000</v>
      </c>
      <c r="G23" s="50">
        <v>17000</v>
      </c>
      <c r="H23" s="31">
        <v>15458</v>
      </c>
      <c r="I23" s="378">
        <f t="shared" ref="I23:I24" si="6">H23/G23</f>
        <v>0.90929411764705881</v>
      </c>
    </row>
    <row r="24" spans="1:9" ht="25.5" customHeight="1" x14ac:dyDescent="0.2">
      <c r="B24" s="403" t="s">
        <v>305</v>
      </c>
      <c r="C24" s="402" t="s">
        <v>306</v>
      </c>
      <c r="D24" s="396" t="s">
        <v>307</v>
      </c>
      <c r="E24" s="50">
        <v>7139</v>
      </c>
      <c r="F24" s="51">
        <v>25000</v>
      </c>
      <c r="G24" s="50">
        <v>8000</v>
      </c>
      <c r="H24" s="31">
        <v>7045</v>
      </c>
      <c r="I24" s="378">
        <f t="shared" si="6"/>
        <v>0.88062499999999999</v>
      </c>
    </row>
    <row r="25" spans="1:9" ht="25.5" customHeight="1" x14ac:dyDescent="0.2">
      <c r="B25" s="403" t="s">
        <v>308</v>
      </c>
      <c r="C25" s="402" t="s">
        <v>309</v>
      </c>
      <c r="D25" s="396" t="s">
        <v>310</v>
      </c>
      <c r="E25" s="50"/>
      <c r="F25" s="51"/>
      <c r="G25" s="50"/>
      <c r="H25" s="31"/>
      <c r="I25" s="354"/>
    </row>
    <row r="26" spans="1:9" ht="25.5" customHeight="1" x14ac:dyDescent="0.2">
      <c r="B26" s="403" t="s">
        <v>308</v>
      </c>
      <c r="C26" s="402" t="s">
        <v>311</v>
      </c>
      <c r="D26" s="396" t="s">
        <v>312</v>
      </c>
      <c r="E26" s="50"/>
      <c r="F26" s="51"/>
      <c r="G26" s="50"/>
      <c r="H26" s="31"/>
      <c r="I26" s="354"/>
    </row>
    <row r="27" spans="1:9" ht="20.100000000000001" customHeight="1" x14ac:dyDescent="0.2">
      <c r="A27" s="394"/>
      <c r="B27" s="395" t="s">
        <v>313</v>
      </c>
      <c r="C27" s="402" t="s">
        <v>314</v>
      </c>
      <c r="D27" s="396" t="s">
        <v>315</v>
      </c>
      <c r="E27" s="50"/>
      <c r="F27" s="51"/>
      <c r="G27" s="50"/>
      <c r="H27" s="31"/>
      <c r="I27" s="354"/>
    </row>
    <row r="28" spans="1:9" ht="25.5" customHeight="1" x14ac:dyDescent="0.2">
      <c r="A28" s="394"/>
      <c r="B28" s="523" t="s">
        <v>316</v>
      </c>
      <c r="C28" s="399" t="s">
        <v>317</v>
      </c>
      <c r="D28" s="524" t="s">
        <v>318</v>
      </c>
      <c r="E28" s="531">
        <f>SUM(E30:E38)</f>
        <v>600</v>
      </c>
      <c r="F28" s="521">
        <f>SUM(F30:F38)</f>
        <v>500</v>
      </c>
      <c r="G28" s="521">
        <f t="shared" ref="G28" si="7">SUM(G30:G38)</f>
        <v>600</v>
      </c>
      <c r="H28" s="521">
        <f t="shared" ref="H28" si="8">SUM(H30:H38)</f>
        <v>574</v>
      </c>
      <c r="I28" s="511">
        <f>H28/G28</f>
        <v>0.95666666666666667</v>
      </c>
    </row>
    <row r="29" spans="1:9" ht="22.5" customHeight="1" x14ac:dyDescent="0.2">
      <c r="A29" s="394"/>
      <c r="B29" s="523"/>
      <c r="C29" s="401" t="s">
        <v>319</v>
      </c>
      <c r="D29" s="524"/>
      <c r="E29" s="532"/>
      <c r="F29" s="522"/>
      <c r="G29" s="522"/>
      <c r="H29" s="522"/>
      <c r="I29" s="512"/>
    </row>
    <row r="30" spans="1:9" ht="25.5" customHeight="1" x14ac:dyDescent="0.2">
      <c r="A30" s="394"/>
      <c r="B30" s="395" t="s">
        <v>320</v>
      </c>
      <c r="C30" s="402" t="s">
        <v>321</v>
      </c>
      <c r="D30" s="396" t="s">
        <v>322</v>
      </c>
      <c r="E30" s="50"/>
      <c r="F30" s="51"/>
      <c r="G30" s="50"/>
      <c r="H30" s="31"/>
      <c r="I30" s="378"/>
    </row>
    <row r="31" spans="1:9" ht="25.5" customHeight="1" x14ac:dyDescent="0.2">
      <c r="B31" s="403" t="s">
        <v>323</v>
      </c>
      <c r="C31" s="402" t="s">
        <v>324</v>
      </c>
      <c r="D31" s="396" t="s">
        <v>325</v>
      </c>
      <c r="E31" s="50"/>
      <c r="F31" s="51"/>
      <c r="G31" s="50"/>
      <c r="H31" s="31"/>
      <c r="I31" s="354"/>
    </row>
    <row r="32" spans="1:9" ht="35.25" customHeight="1" x14ac:dyDescent="0.2">
      <c r="B32" s="403" t="s">
        <v>326</v>
      </c>
      <c r="C32" s="402" t="s">
        <v>327</v>
      </c>
      <c r="D32" s="396" t="s">
        <v>328</v>
      </c>
      <c r="E32" s="50"/>
      <c r="F32" s="51"/>
      <c r="G32" s="50"/>
      <c r="H32" s="31"/>
      <c r="I32" s="354"/>
    </row>
    <row r="33" spans="1:9" ht="35.25" customHeight="1" x14ac:dyDescent="0.2">
      <c r="B33" s="403" t="s">
        <v>329</v>
      </c>
      <c r="C33" s="402" t="s">
        <v>330</v>
      </c>
      <c r="D33" s="396" t="s">
        <v>331</v>
      </c>
      <c r="E33" s="50"/>
      <c r="F33" s="51"/>
      <c r="G33" s="50"/>
      <c r="H33" s="31"/>
      <c r="I33" s="354"/>
    </row>
    <row r="34" spans="1:9" ht="25.5" customHeight="1" x14ac:dyDescent="0.2">
      <c r="B34" s="403" t="s">
        <v>332</v>
      </c>
      <c r="C34" s="402" t="s">
        <v>333</v>
      </c>
      <c r="D34" s="396" t="s">
        <v>334</v>
      </c>
      <c r="E34" s="50"/>
      <c r="F34" s="51"/>
      <c r="G34" s="50"/>
      <c r="H34" s="31"/>
      <c r="I34" s="354"/>
    </row>
    <row r="35" spans="1:9" ht="25.5" customHeight="1" x14ac:dyDescent="0.2">
      <c r="B35" s="403" t="s">
        <v>332</v>
      </c>
      <c r="C35" s="402" t="s">
        <v>335</v>
      </c>
      <c r="D35" s="396" t="s">
        <v>336</v>
      </c>
      <c r="E35" s="50"/>
      <c r="F35" s="51"/>
      <c r="G35" s="50"/>
      <c r="H35" s="31"/>
      <c r="I35" s="354"/>
    </row>
    <row r="36" spans="1:9" ht="39" customHeight="1" x14ac:dyDescent="0.2">
      <c r="B36" s="403" t="s">
        <v>127</v>
      </c>
      <c r="C36" s="402" t="s">
        <v>337</v>
      </c>
      <c r="D36" s="396" t="s">
        <v>338</v>
      </c>
      <c r="E36" s="50"/>
      <c r="F36" s="51"/>
      <c r="G36" s="50"/>
      <c r="H36" s="31"/>
      <c r="I36" s="354"/>
    </row>
    <row r="37" spans="1:9" ht="25.5" customHeight="1" x14ac:dyDescent="0.2">
      <c r="B37" s="403" t="s">
        <v>128</v>
      </c>
      <c r="C37" s="402" t="s">
        <v>339</v>
      </c>
      <c r="D37" s="396" t="s">
        <v>340</v>
      </c>
      <c r="E37" s="50"/>
      <c r="F37" s="51"/>
      <c r="G37" s="50"/>
      <c r="H37" s="31"/>
      <c r="I37" s="354"/>
    </row>
    <row r="38" spans="1:9" ht="25.5" customHeight="1" x14ac:dyDescent="0.2">
      <c r="B38" s="403" t="s">
        <v>341</v>
      </c>
      <c r="C38" s="402" t="s">
        <v>342</v>
      </c>
      <c r="D38" s="396" t="s">
        <v>343</v>
      </c>
      <c r="E38" s="50">
        <v>600</v>
      </c>
      <c r="F38" s="52">
        <v>500</v>
      </c>
      <c r="G38" s="50">
        <v>600</v>
      </c>
      <c r="H38" s="31">
        <v>574</v>
      </c>
      <c r="I38" s="378">
        <f>H38/G38</f>
        <v>0.95666666666666667</v>
      </c>
    </row>
    <row r="39" spans="1:9" ht="25.5" customHeight="1" x14ac:dyDescent="0.2">
      <c r="B39" s="403" t="s">
        <v>344</v>
      </c>
      <c r="C39" s="402" t="s">
        <v>345</v>
      </c>
      <c r="D39" s="396" t="s">
        <v>346</v>
      </c>
      <c r="E39" s="50"/>
      <c r="F39" s="51"/>
      <c r="G39" s="50"/>
      <c r="H39" s="31"/>
      <c r="I39" s="378"/>
    </row>
    <row r="40" spans="1:9" ht="20.100000000000001" customHeight="1" x14ac:dyDescent="0.2">
      <c r="A40" s="394"/>
      <c r="B40" s="395">
        <v>288</v>
      </c>
      <c r="C40" s="392" t="s">
        <v>347</v>
      </c>
      <c r="D40" s="396" t="s">
        <v>348</v>
      </c>
      <c r="E40" s="50">
        <v>5223</v>
      </c>
      <c r="F40" s="51">
        <v>7000</v>
      </c>
      <c r="G40" s="50">
        <v>5000</v>
      </c>
      <c r="H40" s="31">
        <v>5223</v>
      </c>
      <c r="I40" s="378">
        <f>H40/G40</f>
        <v>1.0446</v>
      </c>
    </row>
    <row r="41" spans="1:9" ht="20.100000000000001" customHeight="1" x14ac:dyDescent="0.2">
      <c r="A41" s="394"/>
      <c r="B41" s="523"/>
      <c r="C41" s="397" t="s">
        <v>349</v>
      </c>
      <c r="D41" s="524" t="s">
        <v>350</v>
      </c>
      <c r="E41" s="531">
        <f>E43+E49+E50+E57+E62+E72+E73</f>
        <v>231046</v>
      </c>
      <c r="F41" s="521">
        <f>F43+F49+F50+F57+F62+F72+F73</f>
        <v>133700</v>
      </c>
      <c r="G41" s="521">
        <f t="shared" ref="G41" si="9">G43+G49+G50+G57+G62+G72+G73</f>
        <v>151650</v>
      </c>
      <c r="H41" s="521">
        <f t="shared" ref="H41" si="10">H43+H49+H50+H57+H62+H72+H73</f>
        <v>237527</v>
      </c>
      <c r="I41" s="507">
        <f>H41/G41</f>
        <v>1.5662842070557204</v>
      </c>
    </row>
    <row r="42" spans="1:9" ht="12.75" customHeight="1" x14ac:dyDescent="0.2">
      <c r="A42" s="394"/>
      <c r="B42" s="523"/>
      <c r="C42" s="398" t="s">
        <v>351</v>
      </c>
      <c r="D42" s="524"/>
      <c r="E42" s="532"/>
      <c r="F42" s="522"/>
      <c r="G42" s="522"/>
      <c r="H42" s="522"/>
      <c r="I42" s="508"/>
    </row>
    <row r="43" spans="1:9" ht="25.5" customHeight="1" x14ac:dyDescent="0.2">
      <c r="B43" s="403" t="s">
        <v>352</v>
      </c>
      <c r="C43" s="402" t="s">
        <v>353</v>
      </c>
      <c r="D43" s="396" t="s">
        <v>354</v>
      </c>
      <c r="E43" s="50">
        <f>SUM(E44:E48)</f>
        <v>40896</v>
      </c>
      <c r="F43" s="50">
        <f>SUM(F44:F48)</f>
        <v>35700</v>
      </c>
      <c r="G43" s="50">
        <f t="shared" ref="G43:H43" si="11">SUM(G44:G48)</f>
        <v>46150</v>
      </c>
      <c r="H43" s="50">
        <f t="shared" si="11"/>
        <v>35815</v>
      </c>
      <c r="I43" s="378">
        <f>H43/G43</f>
        <v>0.77605633802816898</v>
      </c>
    </row>
    <row r="44" spans="1:9" ht="20.100000000000001" customHeight="1" x14ac:dyDescent="0.2">
      <c r="B44" s="403">
        <v>10</v>
      </c>
      <c r="C44" s="402" t="s">
        <v>355</v>
      </c>
      <c r="D44" s="396" t="s">
        <v>356</v>
      </c>
      <c r="E44" s="50">
        <v>40512</v>
      </c>
      <c r="F44" s="51">
        <v>35000</v>
      </c>
      <c r="G44" s="50">
        <v>46000</v>
      </c>
      <c r="H44" s="31">
        <v>35445</v>
      </c>
      <c r="I44" s="378">
        <f t="shared" ref="I44:I52" si="12">H44/G44</f>
        <v>0.77054347826086955</v>
      </c>
    </row>
    <row r="45" spans="1:9" ht="20.100000000000001" customHeight="1" x14ac:dyDescent="0.2">
      <c r="B45" s="403" t="s">
        <v>357</v>
      </c>
      <c r="C45" s="402" t="s">
        <v>358</v>
      </c>
      <c r="D45" s="396" t="s">
        <v>359</v>
      </c>
      <c r="E45" s="50"/>
      <c r="F45" s="51"/>
      <c r="G45" s="50"/>
      <c r="H45" s="31"/>
      <c r="I45" s="378"/>
    </row>
    <row r="46" spans="1:9" ht="20.100000000000001" customHeight="1" x14ac:dyDescent="0.2">
      <c r="B46" s="403">
        <v>13</v>
      </c>
      <c r="C46" s="402" t="s">
        <v>360</v>
      </c>
      <c r="D46" s="396" t="s">
        <v>361</v>
      </c>
      <c r="E46" s="50"/>
      <c r="F46" s="51"/>
      <c r="G46" s="50"/>
      <c r="H46" s="31"/>
      <c r="I46" s="378"/>
    </row>
    <row r="47" spans="1:9" ht="20.100000000000001" customHeight="1" x14ac:dyDescent="0.2">
      <c r="B47" s="403" t="s">
        <v>362</v>
      </c>
      <c r="C47" s="402" t="s">
        <v>363</v>
      </c>
      <c r="D47" s="396" t="s">
        <v>364</v>
      </c>
      <c r="E47" s="50">
        <v>384</v>
      </c>
      <c r="F47" s="51">
        <v>700</v>
      </c>
      <c r="G47" s="50">
        <v>150</v>
      </c>
      <c r="H47" s="31">
        <v>370</v>
      </c>
      <c r="I47" s="378">
        <f t="shared" si="12"/>
        <v>2.4666666666666668</v>
      </c>
    </row>
    <row r="48" spans="1:9" ht="20.100000000000001" customHeight="1" x14ac:dyDescent="0.2">
      <c r="B48" s="403" t="s">
        <v>365</v>
      </c>
      <c r="C48" s="402" t="s">
        <v>366</v>
      </c>
      <c r="D48" s="396" t="s">
        <v>367</v>
      </c>
      <c r="E48" s="50"/>
      <c r="F48" s="51"/>
      <c r="G48" s="50"/>
      <c r="H48" s="31"/>
      <c r="I48" s="378"/>
    </row>
    <row r="49" spans="1:9" ht="25.5" customHeight="1" x14ac:dyDescent="0.2">
      <c r="A49" s="394"/>
      <c r="B49" s="395">
        <v>14</v>
      </c>
      <c r="C49" s="402" t="s">
        <v>368</v>
      </c>
      <c r="D49" s="396" t="s">
        <v>369</v>
      </c>
      <c r="E49" s="50"/>
      <c r="F49" s="51"/>
      <c r="G49" s="50"/>
      <c r="H49" s="31"/>
      <c r="I49" s="378"/>
    </row>
    <row r="50" spans="1:9" ht="20.100000000000001" customHeight="1" x14ac:dyDescent="0.2">
      <c r="A50" s="394"/>
      <c r="B50" s="523">
        <v>20</v>
      </c>
      <c r="C50" s="399" t="s">
        <v>370</v>
      </c>
      <c r="D50" s="524" t="s">
        <v>371</v>
      </c>
      <c r="E50" s="531">
        <f>SUM(E52:E56)</f>
        <v>121499</v>
      </c>
      <c r="F50" s="521">
        <f>SUM(F52:F56)</f>
        <v>55000</v>
      </c>
      <c r="G50" s="521">
        <f t="shared" ref="G50" si="13">SUM(G52:G56)</f>
        <v>70000</v>
      </c>
      <c r="H50" s="521">
        <f>SUM(H52:H56)</f>
        <v>96382</v>
      </c>
      <c r="I50" s="507">
        <f t="shared" si="12"/>
        <v>1.3768857142857143</v>
      </c>
    </row>
    <row r="51" spans="1:9" ht="12" customHeight="1" x14ac:dyDescent="0.2">
      <c r="A51" s="394"/>
      <c r="B51" s="523"/>
      <c r="C51" s="401" t="s">
        <v>372</v>
      </c>
      <c r="D51" s="524"/>
      <c r="E51" s="532"/>
      <c r="F51" s="522"/>
      <c r="G51" s="522"/>
      <c r="H51" s="522"/>
      <c r="I51" s="508"/>
    </row>
    <row r="52" spans="1:9" ht="20.100000000000001" customHeight="1" x14ac:dyDescent="0.2">
      <c r="A52" s="394"/>
      <c r="B52" s="395">
        <v>204</v>
      </c>
      <c r="C52" s="402" t="s">
        <v>373</v>
      </c>
      <c r="D52" s="396" t="s">
        <v>374</v>
      </c>
      <c r="E52" s="50">
        <v>121499</v>
      </c>
      <c r="F52" s="51">
        <v>55000</v>
      </c>
      <c r="G52" s="50">
        <v>70000</v>
      </c>
      <c r="H52" s="31">
        <v>96382</v>
      </c>
      <c r="I52" s="378">
        <f t="shared" si="12"/>
        <v>1.3768857142857143</v>
      </c>
    </row>
    <row r="53" spans="1:9" ht="20.100000000000001" customHeight="1" x14ac:dyDescent="0.2">
      <c r="A53" s="394"/>
      <c r="B53" s="395">
        <v>205</v>
      </c>
      <c r="C53" s="402" t="s">
        <v>375</v>
      </c>
      <c r="D53" s="396" t="s">
        <v>376</v>
      </c>
      <c r="E53" s="50"/>
      <c r="F53" s="51"/>
      <c r="G53" s="50"/>
      <c r="H53" s="31"/>
      <c r="I53" s="354"/>
    </row>
    <row r="54" spans="1:9" ht="25.5" customHeight="1" x14ac:dyDescent="0.2">
      <c r="A54" s="394"/>
      <c r="B54" s="395" t="s">
        <v>377</v>
      </c>
      <c r="C54" s="402" t="s">
        <v>378</v>
      </c>
      <c r="D54" s="396" t="s">
        <v>379</v>
      </c>
      <c r="E54" s="50"/>
      <c r="F54" s="51"/>
      <c r="G54" s="50"/>
      <c r="H54" s="31"/>
      <c r="I54" s="354"/>
    </row>
    <row r="55" spans="1:9" ht="25.5" customHeight="1" x14ac:dyDescent="0.2">
      <c r="A55" s="394"/>
      <c r="B55" s="395" t="s">
        <v>380</v>
      </c>
      <c r="C55" s="402" t="s">
        <v>381</v>
      </c>
      <c r="D55" s="396" t="s">
        <v>382</v>
      </c>
      <c r="E55" s="50"/>
      <c r="F55" s="51"/>
      <c r="G55" s="50"/>
      <c r="H55" s="31"/>
      <c r="I55" s="354"/>
    </row>
    <row r="56" spans="1:9" ht="20.100000000000001" customHeight="1" x14ac:dyDescent="0.2">
      <c r="A56" s="394"/>
      <c r="B56" s="395">
        <v>206</v>
      </c>
      <c r="C56" s="402" t="s">
        <v>383</v>
      </c>
      <c r="D56" s="396" t="s">
        <v>384</v>
      </c>
      <c r="E56" s="50"/>
      <c r="F56" s="51"/>
      <c r="G56" s="50"/>
      <c r="H56" s="31"/>
      <c r="I56" s="354"/>
    </row>
    <row r="57" spans="1:9" ht="20.100000000000001" customHeight="1" x14ac:dyDescent="0.2">
      <c r="A57" s="394"/>
      <c r="B57" s="523" t="s">
        <v>385</v>
      </c>
      <c r="C57" s="399" t="s">
        <v>386</v>
      </c>
      <c r="D57" s="524" t="s">
        <v>387</v>
      </c>
      <c r="E57" s="531">
        <f>SUM(E59:E61)</f>
        <v>31211</v>
      </c>
      <c r="F57" s="531">
        <f t="shared" ref="F57:H57" si="14">SUM(F59:F61)</f>
        <v>30000</v>
      </c>
      <c r="G57" s="531">
        <f t="shared" si="14"/>
        <v>25000</v>
      </c>
      <c r="H57" s="531">
        <f t="shared" si="14"/>
        <v>48747</v>
      </c>
      <c r="I57" s="511">
        <f t="shared" ref="I57:I63" si="15">H57/G57</f>
        <v>1.9498800000000001</v>
      </c>
    </row>
    <row r="58" spans="1:9" ht="12" customHeight="1" x14ac:dyDescent="0.2">
      <c r="A58" s="394"/>
      <c r="B58" s="523"/>
      <c r="C58" s="401" t="s">
        <v>388</v>
      </c>
      <c r="D58" s="524"/>
      <c r="E58" s="532"/>
      <c r="F58" s="532"/>
      <c r="G58" s="532"/>
      <c r="H58" s="532"/>
      <c r="I58" s="512" t="e">
        <f t="shared" si="15"/>
        <v>#DIV/0!</v>
      </c>
    </row>
    <row r="59" spans="1:9" ht="23.25" customHeight="1" x14ac:dyDescent="0.2">
      <c r="B59" s="403" t="s">
        <v>389</v>
      </c>
      <c r="C59" s="402" t="s">
        <v>390</v>
      </c>
      <c r="D59" s="396" t="s">
        <v>391</v>
      </c>
      <c r="E59" s="50">
        <v>27443</v>
      </c>
      <c r="F59" s="51">
        <v>30000</v>
      </c>
      <c r="G59" s="50">
        <v>25000</v>
      </c>
      <c r="H59" s="31">
        <v>44199</v>
      </c>
      <c r="I59" s="378">
        <f t="shared" si="15"/>
        <v>1.76796</v>
      </c>
    </row>
    <row r="60" spans="1:9" ht="20.100000000000001" customHeight="1" x14ac:dyDescent="0.2">
      <c r="B60" s="403">
        <v>223</v>
      </c>
      <c r="C60" s="402" t="s">
        <v>392</v>
      </c>
      <c r="D60" s="396" t="s">
        <v>393</v>
      </c>
      <c r="E60" s="50">
        <v>3768</v>
      </c>
      <c r="F60" s="51"/>
      <c r="G60" s="50"/>
      <c r="H60" s="31">
        <v>4548</v>
      </c>
      <c r="I60" s="378"/>
    </row>
    <row r="61" spans="1:9" ht="25.5" customHeight="1" x14ac:dyDescent="0.2">
      <c r="A61" s="394"/>
      <c r="B61" s="395">
        <v>224</v>
      </c>
      <c r="C61" s="402" t="s">
        <v>394</v>
      </c>
      <c r="D61" s="396" t="s">
        <v>395</v>
      </c>
      <c r="E61" s="50"/>
      <c r="F61" s="51"/>
      <c r="G61" s="50"/>
      <c r="H61" s="31"/>
      <c r="I61" s="354"/>
    </row>
    <row r="62" spans="1:9" ht="20.100000000000001" customHeight="1" x14ac:dyDescent="0.2">
      <c r="A62" s="394"/>
      <c r="B62" s="523">
        <v>23</v>
      </c>
      <c r="C62" s="399" t="s">
        <v>396</v>
      </c>
      <c r="D62" s="524" t="s">
        <v>397</v>
      </c>
      <c r="E62" s="531">
        <f t="shared" ref="E62:F62" si="16">SUM(E64:E71)</f>
        <v>321</v>
      </c>
      <c r="F62" s="521">
        <f t="shared" si="16"/>
        <v>1000</v>
      </c>
      <c r="G62" s="521">
        <f t="shared" ref="G62:H62" si="17">SUM(G64:G71)</f>
        <v>500</v>
      </c>
      <c r="H62" s="521">
        <f t="shared" si="17"/>
        <v>1326</v>
      </c>
      <c r="I62" s="511">
        <f t="shared" si="15"/>
        <v>2.6520000000000001</v>
      </c>
    </row>
    <row r="63" spans="1:9" ht="20.100000000000001" customHeight="1" x14ac:dyDescent="0.2">
      <c r="A63" s="394"/>
      <c r="B63" s="523"/>
      <c r="C63" s="401" t="s">
        <v>398</v>
      </c>
      <c r="D63" s="524"/>
      <c r="E63" s="532"/>
      <c r="F63" s="522"/>
      <c r="G63" s="522"/>
      <c r="H63" s="522"/>
      <c r="I63" s="512" t="e">
        <f t="shared" si="15"/>
        <v>#DIV/0!</v>
      </c>
    </row>
    <row r="64" spans="1:9" ht="25.5" customHeight="1" x14ac:dyDescent="0.2">
      <c r="B64" s="403">
        <v>230</v>
      </c>
      <c r="C64" s="402" t="s">
        <v>399</v>
      </c>
      <c r="D64" s="396" t="s">
        <v>400</v>
      </c>
      <c r="E64" s="50"/>
      <c r="F64" s="51"/>
      <c r="G64" s="50"/>
      <c r="H64" s="31"/>
      <c r="I64" s="354"/>
    </row>
    <row r="65" spans="1:9" ht="25.5" customHeight="1" x14ac:dyDescent="0.2">
      <c r="B65" s="403">
        <v>231</v>
      </c>
      <c r="C65" s="402" t="s">
        <v>401</v>
      </c>
      <c r="D65" s="396" t="s">
        <v>402</v>
      </c>
      <c r="E65" s="50"/>
      <c r="F65" s="51"/>
      <c r="G65" s="50"/>
      <c r="H65" s="31"/>
      <c r="I65" s="354"/>
    </row>
    <row r="66" spans="1:9" ht="20.100000000000001" customHeight="1" x14ac:dyDescent="0.2">
      <c r="B66" s="403" t="s">
        <v>403</v>
      </c>
      <c r="C66" s="402" t="s">
        <v>404</v>
      </c>
      <c r="D66" s="396" t="s">
        <v>405</v>
      </c>
      <c r="E66" s="50">
        <v>321</v>
      </c>
      <c r="F66" s="51">
        <v>1000</v>
      </c>
      <c r="G66" s="50">
        <v>500</v>
      </c>
      <c r="H66" s="31">
        <v>1326</v>
      </c>
      <c r="I66" s="378">
        <f>H66/G66</f>
        <v>2.6520000000000001</v>
      </c>
    </row>
    <row r="67" spans="1:9" ht="25.5" customHeight="1" x14ac:dyDescent="0.2">
      <c r="B67" s="403" t="s">
        <v>406</v>
      </c>
      <c r="C67" s="402" t="s">
        <v>407</v>
      </c>
      <c r="D67" s="396" t="s">
        <v>408</v>
      </c>
      <c r="E67" s="50"/>
      <c r="F67" s="51"/>
      <c r="G67" s="50"/>
      <c r="H67" s="31"/>
      <c r="I67" s="378"/>
    </row>
    <row r="68" spans="1:9" ht="25.5" customHeight="1" x14ac:dyDescent="0.2">
      <c r="B68" s="403">
        <v>235</v>
      </c>
      <c r="C68" s="402" t="s">
        <v>409</v>
      </c>
      <c r="D68" s="396" t="s">
        <v>410</v>
      </c>
      <c r="E68" s="50"/>
      <c r="F68" s="51"/>
      <c r="G68" s="50"/>
      <c r="H68" s="31"/>
      <c r="I68" s="354"/>
    </row>
    <row r="69" spans="1:9" ht="25.5" customHeight="1" x14ac:dyDescent="0.2">
      <c r="B69" s="403" t="s">
        <v>411</v>
      </c>
      <c r="C69" s="402" t="s">
        <v>412</v>
      </c>
      <c r="D69" s="396" t="s">
        <v>413</v>
      </c>
      <c r="E69" s="50"/>
      <c r="F69" s="51"/>
      <c r="G69" s="50"/>
      <c r="H69" s="31"/>
      <c r="I69" s="354"/>
    </row>
    <row r="70" spans="1:9" ht="25.5" customHeight="1" x14ac:dyDescent="0.2">
      <c r="B70" s="403">
        <v>237</v>
      </c>
      <c r="C70" s="402" t="s">
        <v>414</v>
      </c>
      <c r="D70" s="396" t="s">
        <v>415</v>
      </c>
      <c r="E70" s="50"/>
      <c r="F70" s="51"/>
      <c r="G70" s="50"/>
      <c r="H70" s="31"/>
      <c r="I70" s="354"/>
    </row>
    <row r="71" spans="1:9" ht="20.100000000000001" customHeight="1" x14ac:dyDescent="0.2">
      <c r="B71" s="403" t="s">
        <v>416</v>
      </c>
      <c r="C71" s="402" t="s">
        <v>417</v>
      </c>
      <c r="D71" s="396" t="s">
        <v>418</v>
      </c>
      <c r="E71" s="50"/>
      <c r="F71" s="51"/>
      <c r="G71" s="50"/>
      <c r="H71" s="31"/>
      <c r="I71" s="354"/>
    </row>
    <row r="72" spans="1:9" ht="20.100000000000001" customHeight="1" x14ac:dyDescent="0.2">
      <c r="B72" s="403">
        <v>24</v>
      </c>
      <c r="C72" s="402" t="s">
        <v>419</v>
      </c>
      <c r="D72" s="396" t="s">
        <v>420</v>
      </c>
      <c r="E72" s="50">
        <v>25831</v>
      </c>
      <c r="F72" s="51">
        <v>12000</v>
      </c>
      <c r="G72" s="50">
        <v>10000</v>
      </c>
      <c r="H72" s="31">
        <v>53540</v>
      </c>
      <c r="I72" s="378">
        <f>H72/G72</f>
        <v>5.3540000000000001</v>
      </c>
    </row>
    <row r="73" spans="1:9" ht="25.5" customHeight="1" x14ac:dyDescent="0.2">
      <c r="B73" s="403" t="s">
        <v>421</v>
      </c>
      <c r="C73" s="402" t="s">
        <v>422</v>
      </c>
      <c r="D73" s="396" t="s">
        <v>423</v>
      </c>
      <c r="E73" s="50">
        <v>11288</v>
      </c>
      <c r="F73" s="51"/>
      <c r="G73" s="50"/>
      <c r="H73" s="31">
        <v>1717</v>
      </c>
      <c r="I73" s="378"/>
    </row>
    <row r="74" spans="1:9" ht="25.5" customHeight="1" x14ac:dyDescent="0.2">
      <c r="B74" s="403"/>
      <c r="C74" s="392" t="s">
        <v>424</v>
      </c>
      <c r="D74" s="396" t="s">
        <v>425</v>
      </c>
      <c r="E74" s="50">
        <f>E8+E9+E40+E41</f>
        <v>730084</v>
      </c>
      <c r="F74" s="50">
        <f>F8+F9+F40+F41</f>
        <v>787700</v>
      </c>
      <c r="G74" s="50">
        <f t="shared" ref="G74:H74" si="18">G8+G9+G40+G41</f>
        <v>702759</v>
      </c>
      <c r="H74" s="50">
        <f t="shared" si="18"/>
        <v>715359</v>
      </c>
      <c r="I74" s="378">
        <f>H74/G74</f>
        <v>1.0179293328153749</v>
      </c>
    </row>
    <row r="75" spans="1:9" ht="20.100000000000001" customHeight="1" x14ac:dyDescent="0.2">
      <c r="B75" s="403">
        <v>88</v>
      </c>
      <c r="C75" s="392" t="s">
        <v>426</v>
      </c>
      <c r="D75" s="396" t="s">
        <v>427</v>
      </c>
      <c r="E75" s="50">
        <v>562680</v>
      </c>
      <c r="F75" s="51">
        <v>950000</v>
      </c>
      <c r="G75" s="50">
        <v>550000</v>
      </c>
      <c r="H75" s="31">
        <v>562680</v>
      </c>
      <c r="I75" s="378">
        <f>H75/G75</f>
        <v>1.0230545454545454</v>
      </c>
    </row>
    <row r="76" spans="1:9" ht="20.100000000000001" customHeight="1" x14ac:dyDescent="0.2">
      <c r="A76" s="394"/>
      <c r="B76" s="404"/>
      <c r="C76" s="392" t="s">
        <v>62</v>
      </c>
      <c r="D76" s="405"/>
      <c r="E76" s="50"/>
      <c r="F76" s="51"/>
      <c r="G76" s="50"/>
      <c r="H76" s="31"/>
      <c r="I76" s="354"/>
    </row>
    <row r="77" spans="1:9" ht="20.100000000000001" customHeight="1" x14ac:dyDescent="0.2">
      <c r="A77" s="394"/>
      <c r="B77" s="523"/>
      <c r="C77" s="397" t="s">
        <v>428</v>
      </c>
      <c r="D77" s="524" t="s">
        <v>130</v>
      </c>
      <c r="E77" s="531">
        <f>SUM(E79:E85)</f>
        <v>539309</v>
      </c>
      <c r="F77" s="521">
        <f>SUM(F79:F85)</f>
        <v>528913</v>
      </c>
      <c r="G77" s="521">
        <f t="shared" ref="G77" si="19">SUM(G79:G85)</f>
        <v>528549</v>
      </c>
      <c r="H77" s="521">
        <f>H79+H80+H81+H82+H83-H84+H85+H88-H89</f>
        <v>540382</v>
      </c>
      <c r="I77" s="511">
        <f t="shared" ref="I77:I78" si="20">H77/G77</f>
        <v>1.0223877067216096</v>
      </c>
    </row>
    <row r="78" spans="1:9" ht="20.100000000000001" customHeight="1" x14ac:dyDescent="0.2">
      <c r="A78" s="394"/>
      <c r="B78" s="523"/>
      <c r="C78" s="398" t="s">
        <v>429</v>
      </c>
      <c r="D78" s="524"/>
      <c r="E78" s="532"/>
      <c r="F78" s="522"/>
      <c r="G78" s="522"/>
      <c r="H78" s="522"/>
      <c r="I78" s="512" t="e">
        <f t="shared" si="20"/>
        <v>#DIV/0!</v>
      </c>
    </row>
    <row r="79" spans="1:9" ht="20.100000000000001" customHeight="1" x14ac:dyDescent="0.2">
      <c r="A79" s="394"/>
      <c r="B79" s="395" t="s">
        <v>430</v>
      </c>
      <c r="C79" s="402" t="s">
        <v>431</v>
      </c>
      <c r="D79" s="396" t="s">
        <v>131</v>
      </c>
      <c r="E79" s="50">
        <v>523310</v>
      </c>
      <c r="F79" s="52">
        <v>523000</v>
      </c>
      <c r="G79" s="50">
        <v>523000</v>
      </c>
      <c r="H79" s="31">
        <v>523310</v>
      </c>
      <c r="I79" s="378">
        <f>H79/G79</f>
        <v>1.0005927342256213</v>
      </c>
    </row>
    <row r="80" spans="1:9" ht="20.100000000000001" customHeight="1" x14ac:dyDescent="0.2">
      <c r="B80" s="403">
        <v>31</v>
      </c>
      <c r="C80" s="402" t="s">
        <v>432</v>
      </c>
      <c r="D80" s="396" t="s">
        <v>132</v>
      </c>
      <c r="E80" s="50"/>
      <c r="F80" s="51"/>
      <c r="G80" s="50"/>
      <c r="H80" s="31"/>
      <c r="I80" s="354"/>
    </row>
    <row r="81" spans="1:9" ht="20.100000000000001" customHeight="1" x14ac:dyDescent="0.2">
      <c r="B81" s="403">
        <v>306</v>
      </c>
      <c r="C81" s="402" t="s">
        <v>433</v>
      </c>
      <c r="D81" s="396" t="s">
        <v>133</v>
      </c>
      <c r="E81" s="50"/>
      <c r="F81" s="51"/>
      <c r="G81" s="50"/>
      <c r="H81" s="31"/>
      <c r="I81" s="354"/>
    </row>
    <row r="82" spans="1:9" ht="20.100000000000001" customHeight="1" x14ac:dyDescent="0.2">
      <c r="B82" s="403">
        <v>32</v>
      </c>
      <c r="C82" s="402" t="s">
        <v>434</v>
      </c>
      <c r="D82" s="396" t="s">
        <v>134</v>
      </c>
      <c r="E82" s="50">
        <v>8</v>
      </c>
      <c r="F82" s="52">
        <v>8</v>
      </c>
      <c r="G82" s="50">
        <v>8</v>
      </c>
      <c r="H82" s="31">
        <v>8</v>
      </c>
      <c r="I82" s="378">
        <f>H82/G82</f>
        <v>1</v>
      </c>
    </row>
    <row r="83" spans="1:9" ht="58.5" customHeight="1" x14ac:dyDescent="0.2">
      <c r="B83" s="403" t="s">
        <v>435</v>
      </c>
      <c r="C83" s="402" t="s">
        <v>436</v>
      </c>
      <c r="D83" s="396" t="s">
        <v>135</v>
      </c>
      <c r="E83" s="50"/>
      <c r="F83" s="51"/>
      <c r="G83" s="50"/>
      <c r="H83" s="31"/>
      <c r="I83" s="354"/>
    </row>
    <row r="84" spans="1:9" ht="49.5" customHeight="1" x14ac:dyDescent="0.2">
      <c r="B84" s="403" t="s">
        <v>437</v>
      </c>
      <c r="C84" s="402" t="s">
        <v>438</v>
      </c>
      <c r="D84" s="396" t="s">
        <v>136</v>
      </c>
      <c r="E84" s="50"/>
      <c r="F84" s="51"/>
      <c r="G84" s="50"/>
      <c r="H84" s="31"/>
      <c r="I84" s="354"/>
    </row>
    <row r="85" spans="1:9" ht="20.100000000000001" customHeight="1" x14ac:dyDescent="0.2">
      <c r="B85" s="403">
        <v>34</v>
      </c>
      <c r="C85" s="402" t="s">
        <v>439</v>
      </c>
      <c r="D85" s="396" t="s">
        <v>137</v>
      </c>
      <c r="E85" s="50">
        <v>15991</v>
      </c>
      <c r="F85" s="50">
        <f>SUM(F86:F87)</f>
        <v>5905</v>
      </c>
      <c r="G85" s="50">
        <f t="shared" ref="G85:H85" si="21">SUM(G86:G87)</f>
        <v>5541</v>
      </c>
      <c r="H85" s="50">
        <f t="shared" si="21"/>
        <v>17064</v>
      </c>
      <c r="I85" s="378">
        <f>H85/G85</f>
        <v>3.0795885219274499</v>
      </c>
    </row>
    <row r="86" spans="1:9" ht="20.100000000000001" customHeight="1" x14ac:dyDescent="0.2">
      <c r="B86" s="403">
        <v>340</v>
      </c>
      <c r="C86" s="402" t="s">
        <v>147</v>
      </c>
      <c r="D86" s="396" t="s">
        <v>138</v>
      </c>
      <c r="E86" s="50">
        <v>15484</v>
      </c>
      <c r="F86" s="52">
        <v>5000</v>
      </c>
      <c r="G86" s="50">
        <v>5000</v>
      </c>
      <c r="H86" s="31">
        <v>15991</v>
      </c>
      <c r="I86" s="378">
        <f>H86/G86</f>
        <v>3.1981999999999999</v>
      </c>
    </row>
    <row r="87" spans="1:9" ht="20.100000000000001" customHeight="1" x14ac:dyDescent="0.2">
      <c r="B87" s="403">
        <v>341</v>
      </c>
      <c r="C87" s="402" t="s">
        <v>440</v>
      </c>
      <c r="D87" s="396" t="s">
        <v>139</v>
      </c>
      <c r="E87" s="50">
        <v>507</v>
      </c>
      <c r="F87" s="51">
        <v>905</v>
      </c>
      <c r="G87" s="50">
        <v>541</v>
      </c>
      <c r="H87" s="31">
        <v>1073</v>
      </c>
      <c r="I87" s="378">
        <f>H87/G87</f>
        <v>1.9833641404805915</v>
      </c>
    </row>
    <row r="88" spans="1:9" ht="20.100000000000001" customHeight="1" x14ac:dyDescent="0.2">
      <c r="B88" s="403"/>
      <c r="C88" s="402" t="s">
        <v>441</v>
      </c>
      <c r="D88" s="396" t="s">
        <v>140</v>
      </c>
      <c r="E88" s="50"/>
      <c r="F88" s="51"/>
      <c r="G88" s="50"/>
      <c r="H88" s="31"/>
      <c r="I88" s="354"/>
    </row>
    <row r="89" spans="1:9" ht="20.100000000000001" customHeight="1" x14ac:dyDescent="0.2">
      <c r="B89" s="403">
        <v>35</v>
      </c>
      <c r="C89" s="402" t="s">
        <v>442</v>
      </c>
      <c r="D89" s="396" t="s">
        <v>141</v>
      </c>
      <c r="E89" s="50"/>
      <c r="F89" s="51"/>
      <c r="G89" s="50"/>
      <c r="H89" s="31"/>
      <c r="I89" s="354"/>
    </row>
    <row r="90" spans="1:9" ht="20.100000000000001" customHeight="1" x14ac:dyDescent="0.2">
      <c r="B90" s="403">
        <v>350</v>
      </c>
      <c r="C90" s="402" t="s">
        <v>443</v>
      </c>
      <c r="D90" s="396" t="s">
        <v>142</v>
      </c>
      <c r="E90" s="50"/>
      <c r="F90" s="51"/>
      <c r="G90" s="50"/>
      <c r="H90" s="31"/>
      <c r="I90" s="354"/>
    </row>
    <row r="91" spans="1:9" ht="20.100000000000001" customHeight="1" x14ac:dyDescent="0.2">
      <c r="A91" s="394"/>
      <c r="B91" s="395">
        <v>351</v>
      </c>
      <c r="C91" s="402" t="s">
        <v>153</v>
      </c>
      <c r="D91" s="396" t="s">
        <v>143</v>
      </c>
      <c r="E91" s="50"/>
      <c r="F91" s="51"/>
      <c r="G91" s="50"/>
      <c r="H91" s="31"/>
      <c r="I91" s="354"/>
    </row>
    <row r="92" spans="1:9" ht="22.5" customHeight="1" x14ac:dyDescent="0.2">
      <c r="A92" s="394"/>
      <c r="B92" s="523"/>
      <c r="C92" s="397" t="s">
        <v>444</v>
      </c>
      <c r="D92" s="524" t="s">
        <v>144</v>
      </c>
      <c r="E92" s="531">
        <f>E94+E99+E108</f>
        <v>85377</v>
      </c>
      <c r="F92" s="521">
        <f>F94+F99+F108</f>
        <v>121140</v>
      </c>
      <c r="G92" s="521">
        <f t="shared" ref="G92" si="22">G94+G99+G108</f>
        <v>86200</v>
      </c>
      <c r="H92" s="521">
        <f t="shared" ref="H92" si="23">H94+H99+H108</f>
        <v>85377</v>
      </c>
      <c r="I92" s="511">
        <f t="shared" ref="I92:I95" si="24">H92/G92</f>
        <v>0.99045243619489565</v>
      </c>
    </row>
    <row r="93" spans="1:9" ht="13.5" customHeight="1" x14ac:dyDescent="0.2">
      <c r="A93" s="394"/>
      <c r="B93" s="523"/>
      <c r="C93" s="398" t="s">
        <v>445</v>
      </c>
      <c r="D93" s="524"/>
      <c r="E93" s="532"/>
      <c r="F93" s="522"/>
      <c r="G93" s="522"/>
      <c r="H93" s="522"/>
      <c r="I93" s="512" t="e">
        <f t="shared" si="24"/>
        <v>#DIV/0!</v>
      </c>
    </row>
    <row r="94" spans="1:9" ht="20.100000000000001" customHeight="1" x14ac:dyDescent="0.2">
      <c r="A94" s="394"/>
      <c r="B94" s="523">
        <v>40</v>
      </c>
      <c r="C94" s="399" t="s">
        <v>446</v>
      </c>
      <c r="D94" s="524" t="s">
        <v>145</v>
      </c>
      <c r="E94" s="531">
        <v>19680</v>
      </c>
      <c r="F94" s="521">
        <v>27000</v>
      </c>
      <c r="G94" s="521">
        <f>SUM(G96:G98)</f>
        <v>20200</v>
      </c>
      <c r="H94" s="521">
        <f>SUM(H96:H98)</f>
        <v>19680</v>
      </c>
      <c r="I94" s="511">
        <f t="shared" si="24"/>
        <v>0.97425742574257423</v>
      </c>
    </row>
    <row r="95" spans="1:9" ht="14.25" customHeight="1" x14ac:dyDescent="0.2">
      <c r="A95" s="394"/>
      <c r="B95" s="523"/>
      <c r="C95" s="401" t="s">
        <v>447</v>
      </c>
      <c r="D95" s="524"/>
      <c r="E95" s="532"/>
      <c r="F95" s="522"/>
      <c r="G95" s="522"/>
      <c r="H95" s="522"/>
      <c r="I95" s="512" t="e">
        <f t="shared" si="24"/>
        <v>#DIV/0!</v>
      </c>
    </row>
    <row r="96" spans="1:9" ht="25.5" customHeight="1" x14ac:dyDescent="0.2">
      <c r="A96" s="394"/>
      <c r="B96" s="395">
        <v>404</v>
      </c>
      <c r="C96" s="402" t="s">
        <v>448</v>
      </c>
      <c r="D96" s="396" t="s">
        <v>146</v>
      </c>
      <c r="E96" s="50">
        <v>19680</v>
      </c>
      <c r="F96" s="52">
        <v>25000</v>
      </c>
      <c r="G96" s="50">
        <v>19000</v>
      </c>
      <c r="H96" s="31">
        <v>19680</v>
      </c>
      <c r="I96" s="378">
        <f>H96/G96</f>
        <v>1.0357894736842106</v>
      </c>
    </row>
    <row r="97" spans="1:9" ht="20.100000000000001" customHeight="1" x14ac:dyDescent="0.2">
      <c r="A97" s="394"/>
      <c r="B97" s="395">
        <v>400</v>
      </c>
      <c r="C97" s="402" t="s">
        <v>449</v>
      </c>
      <c r="D97" s="396" t="s">
        <v>148</v>
      </c>
      <c r="E97" s="50"/>
      <c r="F97" s="51"/>
      <c r="G97" s="50"/>
      <c r="H97" s="31"/>
      <c r="I97" s="378"/>
    </row>
    <row r="98" spans="1:9" ht="20.100000000000001" customHeight="1" x14ac:dyDescent="0.2">
      <c r="A98" s="394"/>
      <c r="B98" s="395" t="s">
        <v>450</v>
      </c>
      <c r="C98" s="402" t="s">
        <v>451</v>
      </c>
      <c r="D98" s="396" t="s">
        <v>149</v>
      </c>
      <c r="E98" s="50"/>
      <c r="F98" s="52">
        <v>2000</v>
      </c>
      <c r="G98" s="50">
        <v>1200</v>
      </c>
      <c r="H98" s="31"/>
      <c r="I98" s="378"/>
    </row>
    <row r="99" spans="1:9" ht="20.100000000000001" customHeight="1" x14ac:dyDescent="0.2">
      <c r="A99" s="394"/>
      <c r="B99" s="523">
        <v>41</v>
      </c>
      <c r="C99" s="399" t="s">
        <v>452</v>
      </c>
      <c r="D99" s="524" t="s">
        <v>150</v>
      </c>
      <c r="E99" s="531">
        <f>SUM(E101:E107)</f>
        <v>65697</v>
      </c>
      <c r="F99" s="521">
        <f>SUM(F101:F107)</f>
        <v>94140</v>
      </c>
      <c r="G99" s="521">
        <f t="shared" ref="G99" si="25">SUM(G101:G107)</f>
        <v>66000</v>
      </c>
      <c r="H99" s="521">
        <f t="shared" ref="H99" si="26">SUM(H101:H107)</f>
        <v>65697</v>
      </c>
      <c r="I99" s="511">
        <f t="shared" ref="I99:I100" si="27">H99/G99</f>
        <v>0.99540909090909091</v>
      </c>
    </row>
    <row r="100" spans="1:9" ht="12" customHeight="1" x14ac:dyDescent="0.2">
      <c r="A100" s="394"/>
      <c r="B100" s="523"/>
      <c r="C100" s="401" t="s">
        <v>453</v>
      </c>
      <c r="D100" s="524"/>
      <c r="E100" s="532"/>
      <c r="F100" s="522"/>
      <c r="G100" s="522"/>
      <c r="H100" s="522"/>
      <c r="I100" s="512" t="e">
        <f t="shared" si="27"/>
        <v>#DIV/0!</v>
      </c>
    </row>
    <row r="101" spans="1:9" ht="20.100000000000001" customHeight="1" x14ac:dyDescent="0.2">
      <c r="B101" s="403">
        <v>410</v>
      </c>
      <c r="C101" s="402" t="s">
        <v>454</v>
      </c>
      <c r="D101" s="396" t="s">
        <v>151</v>
      </c>
      <c r="E101" s="50"/>
      <c r="F101" s="51"/>
      <c r="G101" s="50"/>
      <c r="H101" s="31"/>
      <c r="I101" s="354"/>
    </row>
    <row r="102" spans="1:9" ht="36.75" customHeight="1" x14ac:dyDescent="0.2">
      <c r="B102" s="403" t="s">
        <v>455</v>
      </c>
      <c r="C102" s="402" t="s">
        <v>456</v>
      </c>
      <c r="D102" s="396" t="s">
        <v>152</v>
      </c>
      <c r="E102" s="50"/>
      <c r="F102" s="51"/>
      <c r="G102" s="50"/>
      <c r="H102" s="31"/>
      <c r="I102" s="354"/>
    </row>
    <row r="103" spans="1:9" ht="39" customHeight="1" x14ac:dyDescent="0.2">
      <c r="B103" s="403" t="s">
        <v>455</v>
      </c>
      <c r="C103" s="402" t="s">
        <v>457</v>
      </c>
      <c r="D103" s="396" t="s">
        <v>154</v>
      </c>
      <c r="E103" s="50"/>
      <c r="F103" s="51"/>
      <c r="G103" s="50"/>
      <c r="H103" s="31"/>
      <c r="I103" s="354"/>
    </row>
    <row r="104" spans="1:9" ht="25.5" customHeight="1" x14ac:dyDescent="0.2">
      <c r="B104" s="403" t="s">
        <v>458</v>
      </c>
      <c r="C104" s="402" t="s">
        <v>459</v>
      </c>
      <c r="D104" s="396" t="s">
        <v>155</v>
      </c>
      <c r="E104" s="50">
        <v>65697</v>
      </c>
      <c r="F104" s="52">
        <v>94140</v>
      </c>
      <c r="G104" s="50">
        <v>66000</v>
      </c>
      <c r="H104" s="31">
        <v>65697</v>
      </c>
      <c r="I104" s="378">
        <f>H104/G104</f>
        <v>0.99540909090909091</v>
      </c>
    </row>
    <row r="105" spans="1:9" ht="25.5" customHeight="1" x14ac:dyDescent="0.2">
      <c r="B105" s="403" t="s">
        <v>460</v>
      </c>
      <c r="C105" s="402" t="s">
        <v>461</v>
      </c>
      <c r="D105" s="396" t="s">
        <v>156</v>
      </c>
      <c r="E105" s="50"/>
      <c r="F105" s="51"/>
      <c r="G105" s="50"/>
      <c r="H105" s="31"/>
      <c r="I105" s="354"/>
    </row>
    <row r="106" spans="1:9" ht="20.100000000000001" customHeight="1" x14ac:dyDescent="0.2">
      <c r="B106" s="403">
        <v>413</v>
      </c>
      <c r="C106" s="402" t="s">
        <v>462</v>
      </c>
      <c r="D106" s="396" t="s">
        <v>157</v>
      </c>
      <c r="E106" s="50"/>
      <c r="F106" s="51"/>
      <c r="G106" s="50"/>
      <c r="H106" s="31"/>
      <c r="I106" s="354"/>
    </row>
    <row r="107" spans="1:9" ht="20.100000000000001" customHeight="1" x14ac:dyDescent="0.2">
      <c r="B107" s="403">
        <v>419</v>
      </c>
      <c r="C107" s="402" t="s">
        <v>463</v>
      </c>
      <c r="D107" s="396" t="s">
        <v>158</v>
      </c>
      <c r="E107" s="50"/>
      <c r="F107" s="51"/>
      <c r="G107" s="50"/>
      <c r="H107" s="31"/>
      <c r="I107" s="354"/>
    </row>
    <row r="108" spans="1:9" ht="24" customHeight="1" x14ac:dyDescent="0.2">
      <c r="B108" s="403" t="s">
        <v>464</v>
      </c>
      <c r="C108" s="402" t="s">
        <v>465</v>
      </c>
      <c r="D108" s="396" t="s">
        <v>159</v>
      </c>
      <c r="E108" s="50"/>
      <c r="F108" s="51"/>
      <c r="G108" s="50"/>
      <c r="H108" s="31"/>
      <c r="I108" s="354"/>
    </row>
    <row r="109" spans="1:9" ht="20.100000000000001" customHeight="1" x14ac:dyDescent="0.2">
      <c r="B109" s="403">
        <v>498</v>
      </c>
      <c r="C109" s="392" t="s">
        <v>466</v>
      </c>
      <c r="D109" s="396" t="s">
        <v>160</v>
      </c>
      <c r="E109" s="50"/>
      <c r="F109" s="51"/>
      <c r="G109" s="50"/>
      <c r="H109" s="31"/>
      <c r="I109" s="354"/>
    </row>
    <row r="110" spans="1:9" ht="24" customHeight="1" x14ac:dyDescent="0.2">
      <c r="A110" s="394"/>
      <c r="B110" s="395" t="s">
        <v>467</v>
      </c>
      <c r="C110" s="392" t="s">
        <v>468</v>
      </c>
      <c r="D110" s="396" t="s">
        <v>161</v>
      </c>
      <c r="E110" s="50"/>
      <c r="F110" s="51"/>
      <c r="G110" s="50"/>
      <c r="H110" s="31"/>
      <c r="I110" s="354"/>
    </row>
    <row r="111" spans="1:9" ht="23.25" customHeight="1" x14ac:dyDescent="0.2">
      <c r="A111" s="394"/>
      <c r="B111" s="523"/>
      <c r="C111" s="397" t="s">
        <v>469</v>
      </c>
      <c r="D111" s="524" t="s">
        <v>162</v>
      </c>
      <c r="E111" s="531">
        <f>E113+E114+E123+E124+E137+E138+E132</f>
        <v>105398</v>
      </c>
      <c r="F111" s="521">
        <f>F113+F114+F123+F124+F137+F138+F132</f>
        <v>137647</v>
      </c>
      <c r="G111" s="521">
        <f t="shared" ref="G111" si="28">G113+G114+G123+G124+G137+G138+G132</f>
        <v>88010</v>
      </c>
      <c r="H111" s="521">
        <f t="shared" ref="H111" si="29">H113+H114+H123+H124+H137+H138+H132</f>
        <v>89600</v>
      </c>
      <c r="I111" s="511">
        <f t="shared" ref="I111:I112" si="30">H111/G111</f>
        <v>1.0180661288489945</v>
      </c>
    </row>
    <row r="112" spans="1:9" ht="13.5" customHeight="1" x14ac:dyDescent="0.2">
      <c r="A112" s="394"/>
      <c r="B112" s="523"/>
      <c r="C112" s="398" t="s">
        <v>470</v>
      </c>
      <c r="D112" s="524"/>
      <c r="E112" s="532"/>
      <c r="F112" s="522"/>
      <c r="G112" s="522"/>
      <c r="H112" s="522"/>
      <c r="I112" s="512" t="e">
        <f t="shared" si="30"/>
        <v>#DIV/0!</v>
      </c>
    </row>
    <row r="113" spans="1:9" ht="20.100000000000001" customHeight="1" x14ac:dyDescent="0.2">
      <c r="A113" s="394"/>
      <c r="B113" s="395">
        <v>467</v>
      </c>
      <c r="C113" s="402" t="s">
        <v>471</v>
      </c>
      <c r="D113" s="396" t="s">
        <v>163</v>
      </c>
      <c r="E113" s="50"/>
      <c r="F113" s="51"/>
      <c r="G113" s="50"/>
      <c r="H113" s="31"/>
      <c r="I113" s="354"/>
    </row>
    <row r="114" spans="1:9" ht="20.100000000000001" customHeight="1" x14ac:dyDescent="0.2">
      <c r="A114" s="394"/>
      <c r="B114" s="523" t="s">
        <v>472</v>
      </c>
      <c r="C114" s="399" t="s">
        <v>473</v>
      </c>
      <c r="D114" s="524" t="s">
        <v>164</v>
      </c>
      <c r="E114" s="531">
        <f>SUM(E116:E122)</f>
        <v>38539</v>
      </c>
      <c r="F114" s="521">
        <f>SUM(F116:F122)</f>
        <v>49250</v>
      </c>
      <c r="G114" s="521">
        <f t="shared" ref="G114" si="31">SUM(G116:G122)</f>
        <v>20140</v>
      </c>
      <c r="H114" s="521">
        <f t="shared" ref="H114" si="32">SUM(H116:H122)</f>
        <v>28068</v>
      </c>
      <c r="I114" s="511">
        <f t="shared" ref="I114:I115" si="33">H114/G114</f>
        <v>1.3936444885799404</v>
      </c>
    </row>
    <row r="115" spans="1:9" ht="15" customHeight="1" x14ac:dyDescent="0.2">
      <c r="A115" s="394"/>
      <c r="B115" s="523"/>
      <c r="C115" s="401" t="s">
        <v>474</v>
      </c>
      <c r="D115" s="524"/>
      <c r="E115" s="532"/>
      <c r="F115" s="522"/>
      <c r="G115" s="522"/>
      <c r="H115" s="522"/>
      <c r="I115" s="512" t="e">
        <f t="shared" si="33"/>
        <v>#DIV/0!</v>
      </c>
    </row>
    <row r="116" spans="1:9" ht="25.5" customHeight="1" x14ac:dyDescent="0.2">
      <c r="A116" s="394"/>
      <c r="B116" s="395" t="s">
        <v>475</v>
      </c>
      <c r="C116" s="402" t="s">
        <v>476</v>
      </c>
      <c r="D116" s="396" t="s">
        <v>165</v>
      </c>
      <c r="E116" s="50"/>
      <c r="F116" s="51"/>
      <c r="G116" s="50"/>
      <c r="H116" s="31"/>
      <c r="I116" s="354"/>
    </row>
    <row r="117" spans="1:9" ht="25.5" customHeight="1" x14ac:dyDescent="0.2">
      <c r="B117" s="403" t="s">
        <v>475</v>
      </c>
      <c r="C117" s="402" t="s">
        <v>477</v>
      </c>
      <c r="D117" s="396" t="s">
        <v>166</v>
      </c>
      <c r="E117" s="50"/>
      <c r="F117" s="51"/>
      <c r="G117" s="50"/>
      <c r="H117" s="31"/>
      <c r="I117" s="354"/>
    </row>
    <row r="118" spans="1:9" ht="25.5" customHeight="1" x14ac:dyDescent="0.2">
      <c r="B118" s="403" t="s">
        <v>478</v>
      </c>
      <c r="C118" s="402" t="s">
        <v>479</v>
      </c>
      <c r="D118" s="396" t="s">
        <v>167</v>
      </c>
      <c r="E118" s="50"/>
      <c r="F118" s="51"/>
      <c r="G118" s="50"/>
      <c r="H118" s="31"/>
      <c r="I118" s="354"/>
    </row>
    <row r="119" spans="1:9" ht="24.75" customHeight="1" x14ac:dyDescent="0.2">
      <c r="B119" s="403" t="s">
        <v>480</v>
      </c>
      <c r="C119" s="402" t="s">
        <v>481</v>
      </c>
      <c r="D119" s="396" t="s">
        <v>168</v>
      </c>
      <c r="E119" s="50">
        <v>38539</v>
      </c>
      <c r="F119" s="51">
        <v>49250</v>
      </c>
      <c r="G119" s="50">
        <v>20140</v>
      </c>
      <c r="H119" s="31">
        <v>28068</v>
      </c>
      <c r="I119" s="378">
        <f>H119/G119</f>
        <v>1.3936444885799404</v>
      </c>
    </row>
    <row r="120" spans="1:9" ht="24.75" customHeight="1" x14ac:dyDescent="0.2">
      <c r="B120" s="403" t="s">
        <v>482</v>
      </c>
      <c r="C120" s="402" t="s">
        <v>483</v>
      </c>
      <c r="D120" s="396" t="s">
        <v>169</v>
      </c>
      <c r="E120" s="50"/>
      <c r="F120" s="51"/>
      <c r="G120" s="50"/>
      <c r="H120" s="31"/>
      <c r="I120" s="354"/>
    </row>
    <row r="121" spans="1:9" ht="20.100000000000001" customHeight="1" x14ac:dyDescent="0.2">
      <c r="B121" s="403">
        <v>426</v>
      </c>
      <c r="C121" s="402" t="s">
        <v>484</v>
      </c>
      <c r="D121" s="396" t="s">
        <v>170</v>
      </c>
      <c r="E121" s="50"/>
      <c r="F121" s="51"/>
      <c r="G121" s="50"/>
      <c r="H121" s="31"/>
      <c r="I121" s="354"/>
    </row>
    <row r="122" spans="1:9" ht="20.100000000000001" customHeight="1" x14ac:dyDescent="0.2">
      <c r="B122" s="403">
        <v>428</v>
      </c>
      <c r="C122" s="402" t="s">
        <v>485</v>
      </c>
      <c r="D122" s="396" t="s">
        <v>171</v>
      </c>
      <c r="E122" s="50"/>
      <c r="F122" s="51"/>
      <c r="G122" s="50"/>
      <c r="H122" s="31"/>
      <c r="I122" s="354"/>
    </row>
    <row r="123" spans="1:9" ht="20.100000000000001" customHeight="1" x14ac:dyDescent="0.2">
      <c r="B123" s="403">
        <v>430</v>
      </c>
      <c r="C123" s="402" t="s">
        <v>486</v>
      </c>
      <c r="D123" s="396" t="s">
        <v>172</v>
      </c>
      <c r="E123" s="50">
        <v>1010</v>
      </c>
      <c r="F123" s="51"/>
      <c r="G123" s="50"/>
      <c r="H123" s="31">
        <v>1033</v>
      </c>
      <c r="I123" s="354"/>
    </row>
    <row r="124" spans="1:9" ht="20.100000000000001" customHeight="1" x14ac:dyDescent="0.2">
      <c r="A124" s="394"/>
      <c r="B124" s="523" t="s">
        <v>487</v>
      </c>
      <c r="C124" s="399" t="s">
        <v>488</v>
      </c>
      <c r="D124" s="524" t="s">
        <v>173</v>
      </c>
      <c r="E124" s="531">
        <f>SUM(E126:E131)</f>
        <v>25764</v>
      </c>
      <c r="F124" s="521">
        <f>SUM(F126:F131)</f>
        <v>39100</v>
      </c>
      <c r="G124" s="521">
        <f t="shared" ref="G124" si="34">SUM(G126:G131)</f>
        <v>25338</v>
      </c>
      <c r="H124" s="521">
        <f t="shared" ref="H124" si="35">SUM(H126:H131)</f>
        <v>16486</v>
      </c>
      <c r="I124" s="507">
        <f>H124/G124</f>
        <v>0.6506433025495304</v>
      </c>
    </row>
    <row r="125" spans="1:9" ht="12.75" customHeight="1" x14ac:dyDescent="0.2">
      <c r="A125" s="394"/>
      <c r="B125" s="523"/>
      <c r="C125" s="401" t="s">
        <v>489</v>
      </c>
      <c r="D125" s="524"/>
      <c r="E125" s="532"/>
      <c r="F125" s="522"/>
      <c r="G125" s="522"/>
      <c r="H125" s="522"/>
      <c r="I125" s="508"/>
    </row>
    <row r="126" spans="1:9" ht="24.75" customHeight="1" x14ac:dyDescent="0.2">
      <c r="B126" s="403" t="s">
        <v>490</v>
      </c>
      <c r="C126" s="402" t="s">
        <v>491</v>
      </c>
      <c r="D126" s="396" t="s">
        <v>174</v>
      </c>
      <c r="E126" s="50"/>
      <c r="F126" s="51"/>
      <c r="G126" s="50"/>
      <c r="H126" s="31"/>
      <c r="I126" s="354"/>
    </row>
    <row r="127" spans="1:9" ht="24.75" customHeight="1" x14ac:dyDescent="0.2">
      <c r="B127" s="403" t="s">
        <v>492</v>
      </c>
      <c r="C127" s="402" t="s">
        <v>493</v>
      </c>
      <c r="D127" s="396" t="s">
        <v>175</v>
      </c>
      <c r="E127" s="50"/>
      <c r="F127" s="51"/>
      <c r="G127" s="50"/>
      <c r="H127" s="31"/>
      <c r="I127" s="354"/>
    </row>
    <row r="128" spans="1:9" ht="20.100000000000001" customHeight="1" x14ac:dyDescent="0.2">
      <c r="B128" s="403">
        <v>435</v>
      </c>
      <c r="C128" s="402" t="s">
        <v>494</v>
      </c>
      <c r="D128" s="396" t="s">
        <v>176</v>
      </c>
      <c r="E128" s="50">
        <v>25731</v>
      </c>
      <c r="F128" s="51">
        <v>39000</v>
      </c>
      <c r="G128" s="50">
        <v>25288</v>
      </c>
      <c r="H128" s="31">
        <v>16440</v>
      </c>
      <c r="I128" s="378">
        <f>H128/G128</f>
        <v>0.65011072445428664</v>
      </c>
    </row>
    <row r="129" spans="1:11" ht="20.100000000000001" customHeight="1" x14ac:dyDescent="0.2">
      <c r="B129" s="403">
        <v>436</v>
      </c>
      <c r="C129" s="402" t="s">
        <v>495</v>
      </c>
      <c r="D129" s="396" t="s">
        <v>177</v>
      </c>
      <c r="E129" s="50"/>
      <c r="F129" s="51"/>
      <c r="G129" s="50"/>
      <c r="H129" s="31"/>
      <c r="I129" s="378"/>
    </row>
    <row r="130" spans="1:11" ht="20.100000000000001" customHeight="1" x14ac:dyDescent="0.2">
      <c r="B130" s="403" t="s">
        <v>496</v>
      </c>
      <c r="C130" s="402" t="s">
        <v>497</v>
      </c>
      <c r="D130" s="396" t="s">
        <v>178</v>
      </c>
      <c r="E130" s="50"/>
      <c r="F130" s="51"/>
      <c r="G130" s="50"/>
      <c r="H130" s="31"/>
      <c r="I130" s="378"/>
    </row>
    <row r="131" spans="1:11" ht="20.100000000000001" customHeight="1" x14ac:dyDescent="0.2">
      <c r="B131" s="403" t="s">
        <v>496</v>
      </c>
      <c r="C131" s="402" t="s">
        <v>498</v>
      </c>
      <c r="D131" s="396" t="s">
        <v>179</v>
      </c>
      <c r="E131" s="50">
        <v>33</v>
      </c>
      <c r="F131" s="52">
        <v>100</v>
      </c>
      <c r="G131" s="50">
        <v>50</v>
      </c>
      <c r="H131" s="31">
        <v>46</v>
      </c>
      <c r="I131" s="378">
        <f t="shared" ref="I131" si="36">H131/G131</f>
        <v>0.92</v>
      </c>
    </row>
    <row r="132" spans="1:11" ht="20.100000000000001" customHeight="1" x14ac:dyDescent="0.2">
      <c r="A132" s="394"/>
      <c r="B132" s="523" t="s">
        <v>499</v>
      </c>
      <c r="C132" s="399" t="s">
        <v>500</v>
      </c>
      <c r="D132" s="524" t="s">
        <v>180</v>
      </c>
      <c r="E132" s="525">
        <f>SUM(E134:E136)</f>
        <v>37647</v>
      </c>
      <c r="F132" s="525">
        <f>SUM(F134:F136)</f>
        <v>47297</v>
      </c>
      <c r="G132" s="525">
        <f t="shared" ref="G132" si="37">SUM(G134:G136)</f>
        <v>41332</v>
      </c>
      <c r="H132" s="525">
        <f t="shared" ref="H132" si="38">SUM(H134:H136)</f>
        <v>41834</v>
      </c>
      <c r="I132" s="507">
        <f>H132/G132</f>
        <v>1.0121455530823575</v>
      </c>
    </row>
    <row r="133" spans="1:11" ht="15.75" customHeight="1" x14ac:dyDescent="0.2">
      <c r="A133" s="394"/>
      <c r="B133" s="523"/>
      <c r="C133" s="401" t="s">
        <v>501</v>
      </c>
      <c r="D133" s="524"/>
      <c r="E133" s="526"/>
      <c r="F133" s="526"/>
      <c r="G133" s="526"/>
      <c r="H133" s="526"/>
      <c r="I133" s="508"/>
    </row>
    <row r="134" spans="1:11" ht="20.100000000000001" customHeight="1" x14ac:dyDescent="0.2">
      <c r="B134" s="403" t="s">
        <v>502</v>
      </c>
      <c r="C134" s="402" t="s">
        <v>503</v>
      </c>
      <c r="D134" s="396" t="s">
        <v>181</v>
      </c>
      <c r="E134" s="50">
        <v>36920</v>
      </c>
      <c r="F134" s="51">
        <v>45000</v>
      </c>
      <c r="G134" s="50">
        <v>39950</v>
      </c>
      <c r="H134" s="31">
        <v>38626</v>
      </c>
      <c r="I134" s="378">
        <f>H134/G134</f>
        <v>0.96685857321652069</v>
      </c>
    </row>
    <row r="135" spans="1:11" ht="24.75" customHeight="1" x14ac:dyDescent="0.2">
      <c r="B135" s="403" t="s">
        <v>504</v>
      </c>
      <c r="C135" s="402" t="s">
        <v>505</v>
      </c>
      <c r="D135" s="396" t="s">
        <v>182</v>
      </c>
      <c r="E135" s="50">
        <v>727</v>
      </c>
      <c r="F135" s="51">
        <v>2137</v>
      </c>
      <c r="G135" s="50">
        <v>1200</v>
      </c>
      <c r="H135" s="31">
        <v>3019</v>
      </c>
      <c r="I135" s="378">
        <f>H135/G135</f>
        <v>2.5158333333333331</v>
      </c>
    </row>
    <row r="136" spans="1:11" ht="20.100000000000001" customHeight="1" x14ac:dyDescent="0.2">
      <c r="B136" s="403">
        <v>481</v>
      </c>
      <c r="C136" s="402" t="s">
        <v>506</v>
      </c>
      <c r="D136" s="396" t="s">
        <v>183</v>
      </c>
      <c r="E136" s="50"/>
      <c r="F136" s="51">
        <v>160</v>
      </c>
      <c r="G136" s="50">
        <v>182</v>
      </c>
      <c r="H136" s="31">
        <v>189</v>
      </c>
      <c r="I136" s="378">
        <f>H136/G136</f>
        <v>1.0384615384615385</v>
      </c>
    </row>
    <row r="137" spans="1:11" ht="36.75" customHeight="1" x14ac:dyDescent="0.2">
      <c r="B137" s="403">
        <v>427</v>
      </c>
      <c r="C137" s="402" t="s">
        <v>507</v>
      </c>
      <c r="D137" s="396" t="s">
        <v>184</v>
      </c>
      <c r="E137" s="50"/>
      <c r="F137" s="51"/>
      <c r="G137" s="50"/>
      <c r="H137" s="31"/>
      <c r="I137" s="354"/>
    </row>
    <row r="138" spans="1:11" ht="36.75" customHeight="1" x14ac:dyDescent="0.2">
      <c r="A138" s="394"/>
      <c r="B138" s="395" t="s">
        <v>508</v>
      </c>
      <c r="C138" s="402" t="s">
        <v>509</v>
      </c>
      <c r="D138" s="396" t="s">
        <v>185</v>
      </c>
      <c r="E138" s="50">
        <v>2438</v>
      </c>
      <c r="F138" s="51">
        <v>2000</v>
      </c>
      <c r="G138" s="50">
        <v>1200</v>
      </c>
      <c r="H138" s="31">
        <v>2179</v>
      </c>
      <c r="I138" s="378">
        <f>H138/G138</f>
        <v>1.8158333333333334</v>
      </c>
    </row>
    <row r="139" spans="1:11" ht="20.100000000000001" customHeight="1" x14ac:dyDescent="0.2">
      <c r="A139" s="394"/>
      <c r="B139" s="523"/>
      <c r="C139" s="397" t="s">
        <v>510</v>
      </c>
      <c r="D139" s="524" t="s">
        <v>186</v>
      </c>
      <c r="E139" s="525"/>
      <c r="F139" s="527"/>
      <c r="G139" s="525"/>
      <c r="H139" s="529"/>
      <c r="I139" s="509"/>
    </row>
    <row r="140" spans="1:11" ht="23.25" customHeight="1" x14ac:dyDescent="0.2">
      <c r="A140" s="394"/>
      <c r="B140" s="523"/>
      <c r="C140" s="398" t="s">
        <v>511</v>
      </c>
      <c r="D140" s="524"/>
      <c r="E140" s="526"/>
      <c r="F140" s="528"/>
      <c r="G140" s="526"/>
      <c r="H140" s="530"/>
      <c r="I140" s="510"/>
    </row>
    <row r="141" spans="1:11" ht="20.100000000000001" customHeight="1" x14ac:dyDescent="0.2">
      <c r="A141" s="394"/>
      <c r="B141" s="523"/>
      <c r="C141" s="397" t="s">
        <v>512</v>
      </c>
      <c r="D141" s="524" t="s">
        <v>187</v>
      </c>
      <c r="E141" s="525">
        <f>E77+E92+E109+E111</f>
        <v>730084</v>
      </c>
      <c r="F141" s="525">
        <f>F77+F92+F109+F111</f>
        <v>787700</v>
      </c>
      <c r="G141" s="525">
        <f t="shared" ref="G141" si="39">G77+G92+G109+G111</f>
        <v>702759</v>
      </c>
      <c r="H141" s="525">
        <f t="shared" ref="H141" si="40">H77+H92+H109+H111</f>
        <v>715359</v>
      </c>
      <c r="I141" s="511">
        <f t="shared" ref="I141:I143" si="41">H141/G141</f>
        <v>1.0179293328153749</v>
      </c>
      <c r="J141" s="406"/>
      <c r="K141" s="400"/>
    </row>
    <row r="142" spans="1:11" ht="14.25" customHeight="1" x14ac:dyDescent="0.2">
      <c r="A142" s="394"/>
      <c r="B142" s="523"/>
      <c r="C142" s="398" t="s">
        <v>513</v>
      </c>
      <c r="D142" s="524"/>
      <c r="E142" s="526"/>
      <c r="F142" s="526"/>
      <c r="G142" s="526"/>
      <c r="H142" s="526"/>
      <c r="I142" s="512" t="e">
        <f t="shared" si="41"/>
        <v>#DIV/0!</v>
      </c>
    </row>
    <row r="143" spans="1:11" ht="20.100000000000001" customHeight="1" thickBot="1" x14ac:dyDescent="0.25">
      <c r="A143" s="394"/>
      <c r="B143" s="407">
        <v>89</v>
      </c>
      <c r="C143" s="408" t="s">
        <v>514</v>
      </c>
      <c r="D143" s="409" t="s">
        <v>188</v>
      </c>
      <c r="E143" s="53">
        <v>562680</v>
      </c>
      <c r="F143" s="54">
        <v>950000</v>
      </c>
      <c r="G143" s="53">
        <v>550000</v>
      </c>
      <c r="H143" s="55">
        <v>562680</v>
      </c>
      <c r="I143" s="379">
        <f t="shared" si="41"/>
        <v>1.0230545454545454</v>
      </c>
    </row>
    <row r="144" spans="1:11" x14ac:dyDescent="0.2">
      <c r="E144" s="355"/>
      <c r="F144" s="355">
        <f>F74-F141</f>
        <v>0</v>
      </c>
      <c r="G144" s="355"/>
      <c r="H144" s="355"/>
      <c r="I144" s="410"/>
    </row>
    <row r="145" spans="2:2" x14ac:dyDescent="0.2">
      <c r="B145" s="380" t="s">
        <v>573</v>
      </c>
    </row>
  </sheetData>
  <mergeCells count="134">
    <mergeCell ref="B2:I2"/>
    <mergeCell ref="B11:B12"/>
    <mergeCell ref="D11:D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E11:E12"/>
    <mergeCell ref="B28:B29"/>
    <mergeCell ref="D28:D29"/>
    <mergeCell ref="E28:E29"/>
    <mergeCell ref="F28:F29"/>
    <mergeCell ref="G28:G29"/>
    <mergeCell ref="H28:H29"/>
    <mergeCell ref="B18:B19"/>
    <mergeCell ref="D18:D19"/>
    <mergeCell ref="F18:F19"/>
    <mergeCell ref="G18:G19"/>
    <mergeCell ref="H18:H19"/>
    <mergeCell ref="E18:E19"/>
    <mergeCell ref="B50:B51"/>
    <mergeCell ref="D50:D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E50:E51"/>
    <mergeCell ref="B62:B63"/>
    <mergeCell ref="D62:D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E62:E63"/>
    <mergeCell ref="B92:B93"/>
    <mergeCell ref="D92:D93"/>
    <mergeCell ref="F92:F93"/>
    <mergeCell ref="G92:G93"/>
    <mergeCell ref="H92:H93"/>
    <mergeCell ref="B77:B78"/>
    <mergeCell ref="D77:D78"/>
    <mergeCell ref="F77:F78"/>
    <mergeCell ref="G77:G78"/>
    <mergeCell ref="H77:H78"/>
    <mergeCell ref="E77:E78"/>
    <mergeCell ref="E92:E93"/>
    <mergeCell ref="B99:B100"/>
    <mergeCell ref="D99:D100"/>
    <mergeCell ref="F99:F100"/>
    <mergeCell ref="G99:G100"/>
    <mergeCell ref="H99:H100"/>
    <mergeCell ref="B94:B95"/>
    <mergeCell ref="D94:D95"/>
    <mergeCell ref="F94:F95"/>
    <mergeCell ref="G94:G95"/>
    <mergeCell ref="H94:H95"/>
    <mergeCell ref="E94:E95"/>
    <mergeCell ref="E99:E100"/>
    <mergeCell ref="B114:B115"/>
    <mergeCell ref="D114:D115"/>
    <mergeCell ref="F114:F115"/>
    <mergeCell ref="G114:G115"/>
    <mergeCell ref="H114:H115"/>
    <mergeCell ref="B111:B112"/>
    <mergeCell ref="D111:D112"/>
    <mergeCell ref="F111:F112"/>
    <mergeCell ref="G111:G112"/>
    <mergeCell ref="H111:H112"/>
    <mergeCell ref="E111:E112"/>
    <mergeCell ref="E114:E115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F124:F125"/>
    <mergeCell ref="G124:G125"/>
    <mergeCell ref="H124:H125"/>
    <mergeCell ref="E124:E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50:I51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25" right="0.25" top="0.75" bottom="0.75" header="0.3" footer="0.3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8"/>
  <sheetViews>
    <sheetView showGridLines="0" topLeftCell="B1" zoomScaleNormal="100" workbookViewId="0">
      <selection activeCell="K18" sqref="K18"/>
    </sheetView>
  </sheetViews>
  <sheetFormatPr defaultRowHeight="15.75" x14ac:dyDescent="0.25"/>
  <cols>
    <col min="1" max="1" width="1.85546875" style="39" customWidth="1"/>
    <col min="2" max="2" width="59.5703125" style="39" customWidth="1"/>
    <col min="3" max="3" width="12.5703125" style="39" customWidth="1"/>
    <col min="4" max="7" width="17.85546875" style="39" customWidth="1"/>
    <col min="8" max="8" width="16.5703125" style="42" customWidth="1"/>
    <col min="9" max="259" width="9.140625" style="39"/>
    <col min="260" max="260" width="3.42578125" style="39" customWidth="1"/>
    <col min="261" max="261" width="59.5703125" style="39" customWidth="1"/>
    <col min="262" max="262" width="12.5703125" style="39" customWidth="1"/>
    <col min="263" max="264" width="17.85546875" style="39" customWidth="1"/>
    <col min="265" max="515" width="9.140625" style="39"/>
    <col min="516" max="516" width="3.42578125" style="39" customWidth="1"/>
    <col min="517" max="517" width="59.5703125" style="39" customWidth="1"/>
    <col min="518" max="518" width="12.5703125" style="39" customWidth="1"/>
    <col min="519" max="520" width="17.85546875" style="39" customWidth="1"/>
    <col min="521" max="771" width="9.140625" style="39"/>
    <col min="772" max="772" width="3.42578125" style="39" customWidth="1"/>
    <col min="773" max="773" width="59.5703125" style="39" customWidth="1"/>
    <col min="774" max="774" width="12.5703125" style="39" customWidth="1"/>
    <col min="775" max="776" width="17.85546875" style="39" customWidth="1"/>
    <col min="777" max="1027" width="9.140625" style="39"/>
    <col min="1028" max="1028" width="3.42578125" style="39" customWidth="1"/>
    <col min="1029" max="1029" width="59.5703125" style="39" customWidth="1"/>
    <col min="1030" max="1030" width="12.5703125" style="39" customWidth="1"/>
    <col min="1031" max="1032" width="17.85546875" style="39" customWidth="1"/>
    <col min="1033" max="1283" width="9.140625" style="39"/>
    <col min="1284" max="1284" width="3.42578125" style="39" customWidth="1"/>
    <col min="1285" max="1285" width="59.5703125" style="39" customWidth="1"/>
    <col min="1286" max="1286" width="12.5703125" style="39" customWidth="1"/>
    <col min="1287" max="1288" width="17.85546875" style="39" customWidth="1"/>
    <col min="1289" max="1539" width="9.140625" style="39"/>
    <col min="1540" max="1540" width="3.42578125" style="39" customWidth="1"/>
    <col min="1541" max="1541" width="59.5703125" style="39" customWidth="1"/>
    <col min="1542" max="1542" width="12.5703125" style="39" customWidth="1"/>
    <col min="1543" max="1544" width="17.85546875" style="39" customWidth="1"/>
    <col min="1545" max="1795" width="9.140625" style="39"/>
    <col min="1796" max="1796" width="3.42578125" style="39" customWidth="1"/>
    <col min="1797" max="1797" width="59.5703125" style="39" customWidth="1"/>
    <col min="1798" max="1798" width="12.5703125" style="39" customWidth="1"/>
    <col min="1799" max="1800" width="17.85546875" style="39" customWidth="1"/>
    <col min="1801" max="2051" width="9.140625" style="39"/>
    <col min="2052" max="2052" width="3.42578125" style="39" customWidth="1"/>
    <col min="2053" max="2053" width="59.5703125" style="39" customWidth="1"/>
    <col min="2054" max="2054" width="12.5703125" style="39" customWidth="1"/>
    <col min="2055" max="2056" width="17.85546875" style="39" customWidth="1"/>
    <col min="2057" max="2307" width="9.140625" style="39"/>
    <col min="2308" max="2308" width="3.42578125" style="39" customWidth="1"/>
    <col min="2309" max="2309" width="59.5703125" style="39" customWidth="1"/>
    <col min="2310" max="2310" width="12.5703125" style="39" customWidth="1"/>
    <col min="2311" max="2312" width="17.85546875" style="39" customWidth="1"/>
    <col min="2313" max="2563" width="9.140625" style="39"/>
    <col min="2564" max="2564" width="3.42578125" style="39" customWidth="1"/>
    <col min="2565" max="2565" width="59.5703125" style="39" customWidth="1"/>
    <col min="2566" max="2566" width="12.5703125" style="39" customWidth="1"/>
    <col min="2567" max="2568" width="17.85546875" style="39" customWidth="1"/>
    <col min="2569" max="2819" width="9.140625" style="39"/>
    <col min="2820" max="2820" width="3.42578125" style="39" customWidth="1"/>
    <col min="2821" max="2821" width="59.5703125" style="39" customWidth="1"/>
    <col min="2822" max="2822" width="12.5703125" style="39" customWidth="1"/>
    <col min="2823" max="2824" width="17.85546875" style="39" customWidth="1"/>
    <col min="2825" max="3075" width="9.140625" style="39"/>
    <col min="3076" max="3076" width="3.42578125" style="39" customWidth="1"/>
    <col min="3077" max="3077" width="59.5703125" style="39" customWidth="1"/>
    <col min="3078" max="3078" width="12.5703125" style="39" customWidth="1"/>
    <col min="3079" max="3080" width="17.85546875" style="39" customWidth="1"/>
    <col min="3081" max="3331" width="9.140625" style="39"/>
    <col min="3332" max="3332" width="3.42578125" style="39" customWidth="1"/>
    <col min="3333" max="3333" width="59.5703125" style="39" customWidth="1"/>
    <col min="3334" max="3334" width="12.5703125" style="39" customWidth="1"/>
    <col min="3335" max="3336" width="17.85546875" style="39" customWidth="1"/>
    <col min="3337" max="3587" width="9.140625" style="39"/>
    <col min="3588" max="3588" width="3.42578125" style="39" customWidth="1"/>
    <col min="3589" max="3589" width="59.5703125" style="39" customWidth="1"/>
    <col min="3590" max="3590" width="12.5703125" style="39" customWidth="1"/>
    <col min="3591" max="3592" width="17.85546875" style="39" customWidth="1"/>
    <col min="3593" max="3843" width="9.140625" style="39"/>
    <col min="3844" max="3844" width="3.42578125" style="39" customWidth="1"/>
    <col min="3845" max="3845" width="59.5703125" style="39" customWidth="1"/>
    <col min="3846" max="3846" width="12.5703125" style="39" customWidth="1"/>
    <col min="3847" max="3848" width="17.85546875" style="39" customWidth="1"/>
    <col min="3849" max="4099" width="9.140625" style="39"/>
    <col min="4100" max="4100" width="3.42578125" style="39" customWidth="1"/>
    <col min="4101" max="4101" width="59.5703125" style="39" customWidth="1"/>
    <col min="4102" max="4102" width="12.5703125" style="39" customWidth="1"/>
    <col min="4103" max="4104" width="17.85546875" style="39" customWidth="1"/>
    <col min="4105" max="4355" width="9.140625" style="39"/>
    <col min="4356" max="4356" width="3.42578125" style="39" customWidth="1"/>
    <col min="4357" max="4357" width="59.5703125" style="39" customWidth="1"/>
    <col min="4358" max="4358" width="12.5703125" style="39" customWidth="1"/>
    <col min="4359" max="4360" width="17.85546875" style="39" customWidth="1"/>
    <col min="4361" max="4611" width="9.140625" style="39"/>
    <col min="4612" max="4612" width="3.42578125" style="39" customWidth="1"/>
    <col min="4613" max="4613" width="59.5703125" style="39" customWidth="1"/>
    <col min="4614" max="4614" width="12.5703125" style="39" customWidth="1"/>
    <col min="4615" max="4616" width="17.85546875" style="39" customWidth="1"/>
    <col min="4617" max="4867" width="9.140625" style="39"/>
    <col min="4868" max="4868" width="3.42578125" style="39" customWidth="1"/>
    <col min="4869" max="4869" width="59.5703125" style="39" customWidth="1"/>
    <col min="4870" max="4870" width="12.5703125" style="39" customWidth="1"/>
    <col min="4871" max="4872" width="17.85546875" style="39" customWidth="1"/>
    <col min="4873" max="5123" width="9.140625" style="39"/>
    <col min="5124" max="5124" width="3.42578125" style="39" customWidth="1"/>
    <col min="5125" max="5125" width="59.5703125" style="39" customWidth="1"/>
    <col min="5126" max="5126" width="12.5703125" style="39" customWidth="1"/>
    <col min="5127" max="5128" width="17.85546875" style="39" customWidth="1"/>
    <col min="5129" max="5379" width="9.140625" style="39"/>
    <col min="5380" max="5380" width="3.42578125" style="39" customWidth="1"/>
    <col min="5381" max="5381" width="59.5703125" style="39" customWidth="1"/>
    <col min="5382" max="5382" width="12.5703125" style="39" customWidth="1"/>
    <col min="5383" max="5384" width="17.85546875" style="39" customWidth="1"/>
    <col min="5385" max="5635" width="9.140625" style="39"/>
    <col min="5636" max="5636" width="3.42578125" style="39" customWidth="1"/>
    <col min="5637" max="5637" width="59.5703125" style="39" customWidth="1"/>
    <col min="5638" max="5638" width="12.5703125" style="39" customWidth="1"/>
    <col min="5639" max="5640" width="17.85546875" style="39" customWidth="1"/>
    <col min="5641" max="5891" width="9.140625" style="39"/>
    <col min="5892" max="5892" width="3.42578125" style="39" customWidth="1"/>
    <col min="5893" max="5893" width="59.5703125" style="39" customWidth="1"/>
    <col min="5894" max="5894" width="12.5703125" style="39" customWidth="1"/>
    <col min="5895" max="5896" width="17.85546875" style="39" customWidth="1"/>
    <col min="5897" max="6147" width="9.140625" style="39"/>
    <col min="6148" max="6148" width="3.42578125" style="39" customWidth="1"/>
    <col min="6149" max="6149" width="59.5703125" style="39" customWidth="1"/>
    <col min="6150" max="6150" width="12.5703125" style="39" customWidth="1"/>
    <col min="6151" max="6152" width="17.85546875" style="39" customWidth="1"/>
    <col min="6153" max="6403" width="9.140625" style="39"/>
    <col min="6404" max="6404" width="3.42578125" style="39" customWidth="1"/>
    <col min="6405" max="6405" width="59.5703125" style="39" customWidth="1"/>
    <col min="6406" max="6406" width="12.5703125" style="39" customWidth="1"/>
    <col min="6407" max="6408" width="17.85546875" style="39" customWidth="1"/>
    <col min="6409" max="6659" width="9.140625" style="39"/>
    <col min="6660" max="6660" width="3.42578125" style="39" customWidth="1"/>
    <col min="6661" max="6661" width="59.5703125" style="39" customWidth="1"/>
    <col min="6662" max="6662" width="12.5703125" style="39" customWidth="1"/>
    <col min="6663" max="6664" width="17.85546875" style="39" customWidth="1"/>
    <col min="6665" max="6915" width="9.140625" style="39"/>
    <col min="6916" max="6916" width="3.42578125" style="39" customWidth="1"/>
    <col min="6917" max="6917" width="59.5703125" style="39" customWidth="1"/>
    <col min="6918" max="6918" width="12.5703125" style="39" customWidth="1"/>
    <col min="6919" max="6920" width="17.85546875" style="39" customWidth="1"/>
    <col min="6921" max="7171" width="9.140625" style="39"/>
    <col min="7172" max="7172" width="3.42578125" style="39" customWidth="1"/>
    <col min="7173" max="7173" width="59.5703125" style="39" customWidth="1"/>
    <col min="7174" max="7174" width="12.5703125" style="39" customWidth="1"/>
    <col min="7175" max="7176" width="17.85546875" style="39" customWidth="1"/>
    <col min="7177" max="7427" width="9.140625" style="39"/>
    <col min="7428" max="7428" width="3.42578125" style="39" customWidth="1"/>
    <col min="7429" max="7429" width="59.5703125" style="39" customWidth="1"/>
    <col min="7430" max="7430" width="12.5703125" style="39" customWidth="1"/>
    <col min="7431" max="7432" width="17.85546875" style="39" customWidth="1"/>
    <col min="7433" max="7683" width="9.140625" style="39"/>
    <col min="7684" max="7684" width="3.42578125" style="39" customWidth="1"/>
    <col min="7685" max="7685" width="59.5703125" style="39" customWidth="1"/>
    <col min="7686" max="7686" width="12.5703125" style="39" customWidth="1"/>
    <col min="7687" max="7688" width="17.85546875" style="39" customWidth="1"/>
    <col min="7689" max="7939" width="9.140625" style="39"/>
    <col min="7940" max="7940" width="3.42578125" style="39" customWidth="1"/>
    <col min="7941" max="7941" width="59.5703125" style="39" customWidth="1"/>
    <col min="7942" max="7942" width="12.5703125" style="39" customWidth="1"/>
    <col min="7943" max="7944" width="17.85546875" style="39" customWidth="1"/>
    <col min="7945" max="8195" width="9.140625" style="39"/>
    <col min="8196" max="8196" width="3.42578125" style="39" customWidth="1"/>
    <col min="8197" max="8197" width="59.5703125" style="39" customWidth="1"/>
    <col min="8198" max="8198" width="12.5703125" style="39" customWidth="1"/>
    <col min="8199" max="8200" width="17.85546875" style="39" customWidth="1"/>
    <col min="8201" max="8451" width="9.140625" style="39"/>
    <col min="8452" max="8452" width="3.42578125" style="39" customWidth="1"/>
    <col min="8453" max="8453" width="59.5703125" style="39" customWidth="1"/>
    <col min="8454" max="8454" width="12.5703125" style="39" customWidth="1"/>
    <col min="8455" max="8456" width="17.85546875" style="39" customWidth="1"/>
    <col min="8457" max="8707" width="9.140625" style="39"/>
    <col min="8708" max="8708" width="3.42578125" style="39" customWidth="1"/>
    <col min="8709" max="8709" width="59.5703125" style="39" customWidth="1"/>
    <col min="8710" max="8710" width="12.5703125" style="39" customWidth="1"/>
    <col min="8711" max="8712" width="17.85546875" style="39" customWidth="1"/>
    <col min="8713" max="8963" width="9.140625" style="39"/>
    <col min="8964" max="8964" width="3.42578125" style="39" customWidth="1"/>
    <col min="8965" max="8965" width="59.5703125" style="39" customWidth="1"/>
    <col min="8966" max="8966" width="12.5703125" style="39" customWidth="1"/>
    <col min="8967" max="8968" width="17.85546875" style="39" customWidth="1"/>
    <col min="8969" max="9219" width="9.140625" style="39"/>
    <col min="9220" max="9220" width="3.42578125" style="39" customWidth="1"/>
    <col min="9221" max="9221" width="59.5703125" style="39" customWidth="1"/>
    <col min="9222" max="9222" width="12.5703125" style="39" customWidth="1"/>
    <col min="9223" max="9224" width="17.85546875" style="39" customWidth="1"/>
    <col min="9225" max="9475" width="9.140625" style="39"/>
    <col min="9476" max="9476" width="3.42578125" style="39" customWidth="1"/>
    <col min="9477" max="9477" width="59.5703125" style="39" customWidth="1"/>
    <col min="9478" max="9478" width="12.5703125" style="39" customWidth="1"/>
    <col min="9479" max="9480" width="17.85546875" style="39" customWidth="1"/>
    <col min="9481" max="9731" width="9.140625" style="39"/>
    <col min="9732" max="9732" width="3.42578125" style="39" customWidth="1"/>
    <col min="9733" max="9733" width="59.5703125" style="39" customWidth="1"/>
    <col min="9734" max="9734" width="12.5703125" style="39" customWidth="1"/>
    <col min="9735" max="9736" width="17.85546875" style="39" customWidth="1"/>
    <col min="9737" max="9987" width="9.140625" style="39"/>
    <col min="9988" max="9988" width="3.42578125" style="39" customWidth="1"/>
    <col min="9989" max="9989" width="59.5703125" style="39" customWidth="1"/>
    <col min="9990" max="9990" width="12.5703125" style="39" customWidth="1"/>
    <col min="9991" max="9992" width="17.85546875" style="39" customWidth="1"/>
    <col min="9993" max="10243" width="9.140625" style="39"/>
    <col min="10244" max="10244" width="3.42578125" style="39" customWidth="1"/>
    <col min="10245" max="10245" width="59.5703125" style="39" customWidth="1"/>
    <col min="10246" max="10246" width="12.5703125" style="39" customWidth="1"/>
    <col min="10247" max="10248" width="17.85546875" style="39" customWidth="1"/>
    <col min="10249" max="10499" width="9.140625" style="39"/>
    <col min="10500" max="10500" width="3.42578125" style="39" customWidth="1"/>
    <col min="10501" max="10501" width="59.5703125" style="39" customWidth="1"/>
    <col min="10502" max="10502" width="12.5703125" style="39" customWidth="1"/>
    <col min="10503" max="10504" width="17.85546875" style="39" customWidth="1"/>
    <col min="10505" max="10755" width="9.140625" style="39"/>
    <col min="10756" max="10756" width="3.42578125" style="39" customWidth="1"/>
    <col min="10757" max="10757" width="59.5703125" style="39" customWidth="1"/>
    <col min="10758" max="10758" width="12.5703125" style="39" customWidth="1"/>
    <col min="10759" max="10760" width="17.85546875" style="39" customWidth="1"/>
    <col min="10761" max="11011" width="9.140625" style="39"/>
    <col min="11012" max="11012" width="3.42578125" style="39" customWidth="1"/>
    <col min="11013" max="11013" width="59.5703125" style="39" customWidth="1"/>
    <col min="11014" max="11014" width="12.5703125" style="39" customWidth="1"/>
    <col min="11015" max="11016" width="17.85546875" style="39" customWidth="1"/>
    <col min="11017" max="11267" width="9.140625" style="39"/>
    <col min="11268" max="11268" width="3.42578125" style="39" customWidth="1"/>
    <col min="11269" max="11269" width="59.5703125" style="39" customWidth="1"/>
    <col min="11270" max="11270" width="12.5703125" style="39" customWidth="1"/>
    <col min="11271" max="11272" width="17.85546875" style="39" customWidth="1"/>
    <col min="11273" max="11523" width="9.140625" style="39"/>
    <col min="11524" max="11524" width="3.42578125" style="39" customWidth="1"/>
    <col min="11525" max="11525" width="59.5703125" style="39" customWidth="1"/>
    <col min="11526" max="11526" width="12.5703125" style="39" customWidth="1"/>
    <col min="11527" max="11528" width="17.85546875" style="39" customWidth="1"/>
    <col min="11529" max="11779" width="9.140625" style="39"/>
    <col min="11780" max="11780" width="3.42578125" style="39" customWidth="1"/>
    <col min="11781" max="11781" width="59.5703125" style="39" customWidth="1"/>
    <col min="11782" max="11782" width="12.5703125" style="39" customWidth="1"/>
    <col min="11783" max="11784" width="17.85546875" style="39" customWidth="1"/>
    <col min="11785" max="12035" width="9.140625" style="39"/>
    <col min="12036" max="12036" width="3.42578125" style="39" customWidth="1"/>
    <col min="12037" max="12037" width="59.5703125" style="39" customWidth="1"/>
    <col min="12038" max="12038" width="12.5703125" style="39" customWidth="1"/>
    <col min="12039" max="12040" width="17.85546875" style="39" customWidth="1"/>
    <col min="12041" max="12291" width="9.140625" style="39"/>
    <col min="12292" max="12292" width="3.42578125" style="39" customWidth="1"/>
    <col min="12293" max="12293" width="59.5703125" style="39" customWidth="1"/>
    <col min="12294" max="12294" width="12.5703125" style="39" customWidth="1"/>
    <col min="12295" max="12296" width="17.85546875" style="39" customWidth="1"/>
    <col min="12297" max="12547" width="9.140625" style="39"/>
    <col min="12548" max="12548" width="3.42578125" style="39" customWidth="1"/>
    <col min="12549" max="12549" width="59.5703125" style="39" customWidth="1"/>
    <col min="12550" max="12550" width="12.5703125" style="39" customWidth="1"/>
    <col min="12551" max="12552" width="17.85546875" style="39" customWidth="1"/>
    <col min="12553" max="12803" width="9.140625" style="39"/>
    <col min="12804" max="12804" width="3.42578125" style="39" customWidth="1"/>
    <col min="12805" max="12805" width="59.5703125" style="39" customWidth="1"/>
    <col min="12806" max="12806" width="12.5703125" style="39" customWidth="1"/>
    <col min="12807" max="12808" width="17.85546875" style="39" customWidth="1"/>
    <col min="12809" max="13059" width="9.140625" style="39"/>
    <col min="13060" max="13060" width="3.42578125" style="39" customWidth="1"/>
    <col min="13061" max="13061" width="59.5703125" style="39" customWidth="1"/>
    <col min="13062" max="13062" width="12.5703125" style="39" customWidth="1"/>
    <col min="13063" max="13064" width="17.85546875" style="39" customWidth="1"/>
    <col min="13065" max="13315" width="9.140625" style="39"/>
    <col min="13316" max="13316" width="3.42578125" style="39" customWidth="1"/>
    <col min="13317" max="13317" width="59.5703125" style="39" customWidth="1"/>
    <col min="13318" max="13318" width="12.5703125" style="39" customWidth="1"/>
    <col min="13319" max="13320" width="17.85546875" style="39" customWidth="1"/>
    <col min="13321" max="13571" width="9.140625" style="39"/>
    <col min="13572" max="13572" width="3.42578125" style="39" customWidth="1"/>
    <col min="13573" max="13573" width="59.5703125" style="39" customWidth="1"/>
    <col min="13574" max="13574" width="12.5703125" style="39" customWidth="1"/>
    <col min="13575" max="13576" width="17.85546875" style="39" customWidth="1"/>
    <col min="13577" max="13827" width="9.140625" style="39"/>
    <col min="13828" max="13828" width="3.42578125" style="39" customWidth="1"/>
    <col min="13829" max="13829" width="59.5703125" style="39" customWidth="1"/>
    <col min="13830" max="13830" width="12.5703125" style="39" customWidth="1"/>
    <col min="13831" max="13832" width="17.85546875" style="39" customWidth="1"/>
    <col min="13833" max="14083" width="9.140625" style="39"/>
    <col min="14084" max="14084" width="3.42578125" style="39" customWidth="1"/>
    <col min="14085" max="14085" width="59.5703125" style="39" customWidth="1"/>
    <col min="14086" max="14086" width="12.5703125" style="39" customWidth="1"/>
    <col min="14087" max="14088" width="17.85546875" style="39" customWidth="1"/>
    <col min="14089" max="14339" width="9.140625" style="39"/>
    <col min="14340" max="14340" width="3.42578125" style="39" customWidth="1"/>
    <col min="14341" max="14341" width="59.5703125" style="39" customWidth="1"/>
    <col min="14342" max="14342" width="12.5703125" style="39" customWidth="1"/>
    <col min="14343" max="14344" width="17.85546875" style="39" customWidth="1"/>
    <col min="14345" max="14595" width="9.140625" style="39"/>
    <col min="14596" max="14596" width="3.42578125" style="39" customWidth="1"/>
    <col min="14597" max="14597" width="59.5703125" style="39" customWidth="1"/>
    <col min="14598" max="14598" width="12.5703125" style="39" customWidth="1"/>
    <col min="14599" max="14600" width="17.85546875" style="39" customWidth="1"/>
    <col min="14601" max="14851" width="9.140625" style="39"/>
    <col min="14852" max="14852" width="3.42578125" style="39" customWidth="1"/>
    <col min="14853" max="14853" width="59.5703125" style="39" customWidth="1"/>
    <col min="14854" max="14854" width="12.5703125" style="39" customWidth="1"/>
    <col min="14855" max="14856" width="17.85546875" style="39" customWidth="1"/>
    <col min="14857" max="15107" width="9.140625" style="39"/>
    <col min="15108" max="15108" width="3.42578125" style="39" customWidth="1"/>
    <col min="15109" max="15109" width="59.5703125" style="39" customWidth="1"/>
    <col min="15110" max="15110" width="12.5703125" style="39" customWidth="1"/>
    <col min="15111" max="15112" width="17.85546875" style="39" customWidth="1"/>
    <col min="15113" max="15363" width="9.140625" style="39"/>
    <col min="15364" max="15364" width="3.42578125" style="39" customWidth="1"/>
    <col min="15365" max="15365" width="59.5703125" style="39" customWidth="1"/>
    <col min="15366" max="15366" width="12.5703125" style="39" customWidth="1"/>
    <col min="15367" max="15368" width="17.85546875" style="39" customWidth="1"/>
    <col min="15369" max="15619" width="9.140625" style="39"/>
    <col min="15620" max="15620" width="3.42578125" style="39" customWidth="1"/>
    <col min="15621" max="15621" width="59.5703125" style="39" customWidth="1"/>
    <col min="15622" max="15622" width="12.5703125" style="39" customWidth="1"/>
    <col min="15623" max="15624" width="17.85546875" style="39" customWidth="1"/>
    <col min="15625" max="15875" width="9.140625" style="39"/>
    <col min="15876" max="15876" width="3.42578125" style="39" customWidth="1"/>
    <col min="15877" max="15877" width="59.5703125" style="39" customWidth="1"/>
    <col min="15878" max="15878" width="12.5703125" style="39" customWidth="1"/>
    <col min="15879" max="15880" width="17.85546875" style="39" customWidth="1"/>
    <col min="15881" max="16131" width="9.140625" style="39"/>
    <col min="16132" max="16132" width="3.42578125" style="39" customWidth="1"/>
    <col min="16133" max="16133" width="59.5703125" style="39" customWidth="1"/>
    <col min="16134" max="16134" width="12.5703125" style="39" customWidth="1"/>
    <col min="16135" max="16136" width="17.85546875" style="39" customWidth="1"/>
    <col min="16137" max="16384" width="9.140625" style="39"/>
  </cols>
  <sheetData>
    <row r="1" spans="1:12" x14ac:dyDescent="0.25">
      <c r="E1" s="58"/>
      <c r="G1" s="58"/>
      <c r="H1" s="41" t="s">
        <v>571</v>
      </c>
    </row>
    <row r="2" spans="1:12" ht="21.75" customHeight="1" x14ac:dyDescent="0.25">
      <c r="B2" s="552" t="s">
        <v>64</v>
      </c>
      <c r="C2" s="552"/>
      <c r="D2" s="552"/>
      <c r="E2" s="552"/>
      <c r="F2" s="552"/>
      <c r="G2" s="552"/>
      <c r="H2" s="552"/>
    </row>
    <row r="3" spans="1:12" ht="14.25" customHeight="1" x14ac:dyDescent="0.25">
      <c r="B3" s="553" t="s">
        <v>749</v>
      </c>
      <c r="C3" s="553"/>
      <c r="D3" s="553"/>
      <c r="E3" s="553"/>
      <c r="F3" s="553"/>
      <c r="G3" s="553"/>
      <c r="H3" s="553"/>
    </row>
    <row r="4" spans="1:12" ht="14.25" customHeight="1" thickBot="1" x14ac:dyDescent="0.3">
      <c r="B4" s="59"/>
      <c r="C4" s="59"/>
      <c r="D4" s="59"/>
      <c r="E4" s="59"/>
      <c r="F4" s="59"/>
      <c r="G4" s="59"/>
      <c r="H4" s="43" t="s">
        <v>125</v>
      </c>
    </row>
    <row r="5" spans="1:12" ht="24.75" customHeight="1" thickBot="1" x14ac:dyDescent="0.3">
      <c r="B5" s="556" t="s">
        <v>515</v>
      </c>
      <c r="C5" s="513" t="s">
        <v>81</v>
      </c>
      <c r="D5" s="541" t="s">
        <v>750</v>
      </c>
      <c r="E5" s="542" t="s">
        <v>751</v>
      </c>
      <c r="F5" s="544" t="s">
        <v>752</v>
      </c>
      <c r="G5" s="545"/>
      <c r="H5" s="550" t="s">
        <v>753</v>
      </c>
    </row>
    <row r="6" spans="1:12" ht="25.5" customHeight="1" x14ac:dyDescent="0.25">
      <c r="A6" s="45"/>
      <c r="B6" s="557"/>
      <c r="C6" s="514"/>
      <c r="D6" s="514"/>
      <c r="E6" s="543"/>
      <c r="F6" s="60" t="s">
        <v>0</v>
      </c>
      <c r="G6" s="61" t="s">
        <v>563</v>
      </c>
      <c r="H6" s="551"/>
    </row>
    <row r="7" spans="1:12" ht="16.5" thickBot="1" x14ac:dyDescent="0.3">
      <c r="A7" s="46"/>
      <c r="B7" s="48">
        <v>1</v>
      </c>
      <c r="C7" s="47">
        <v>2</v>
      </c>
      <c r="D7" s="62"/>
      <c r="E7" s="359"/>
      <c r="F7" s="62">
        <v>3</v>
      </c>
      <c r="G7" s="63">
        <v>4</v>
      </c>
      <c r="H7" s="49">
        <v>8</v>
      </c>
    </row>
    <row r="8" spans="1:12" s="69" customFormat="1" ht="20.100000000000001" customHeight="1" x14ac:dyDescent="0.25">
      <c r="A8" s="64"/>
      <c r="B8" s="65" t="s">
        <v>516</v>
      </c>
      <c r="C8" s="66"/>
      <c r="D8" s="357"/>
      <c r="E8" s="352"/>
      <c r="F8" s="358"/>
      <c r="G8" s="67"/>
      <c r="H8" s="68"/>
    </row>
    <row r="9" spans="1:12" s="69" customFormat="1" ht="20.100000000000001" customHeight="1" x14ac:dyDescent="0.25">
      <c r="A9" s="64"/>
      <c r="B9" s="70" t="s">
        <v>517</v>
      </c>
      <c r="C9" s="71">
        <v>3001</v>
      </c>
      <c r="D9" s="417">
        <f>D10+D11+D12+D13</f>
        <v>807612</v>
      </c>
      <c r="E9" s="417">
        <f t="shared" ref="E9:G9" si="0">E10+E11+E12+E13</f>
        <v>1147365</v>
      </c>
      <c r="F9" s="417">
        <f t="shared" si="0"/>
        <v>335124</v>
      </c>
      <c r="G9" s="417">
        <f t="shared" si="0"/>
        <v>229884</v>
      </c>
      <c r="H9" s="413">
        <f>G9/F9</f>
        <v>0.68596698535467471</v>
      </c>
    </row>
    <row r="10" spans="1:12" s="69" customFormat="1" ht="20.100000000000001" customHeight="1" x14ac:dyDescent="0.25">
      <c r="A10" s="64"/>
      <c r="B10" s="72" t="s">
        <v>518</v>
      </c>
      <c r="C10" s="71">
        <v>3002</v>
      </c>
      <c r="D10" s="414">
        <v>794022</v>
      </c>
      <c r="E10" s="418">
        <v>1118865</v>
      </c>
      <c r="F10" s="415">
        <v>324326</v>
      </c>
      <c r="G10" s="416">
        <v>224895</v>
      </c>
      <c r="H10" s="413">
        <f>G10/F10</f>
        <v>0.69342266731621882</v>
      </c>
    </row>
    <row r="11" spans="1:12" s="69" customFormat="1" ht="20.100000000000001" customHeight="1" x14ac:dyDescent="0.25">
      <c r="A11" s="64"/>
      <c r="B11" s="72" t="s">
        <v>519</v>
      </c>
      <c r="C11" s="71">
        <v>3003</v>
      </c>
      <c r="D11" s="414"/>
      <c r="E11" s="419"/>
      <c r="F11" s="415"/>
      <c r="G11" s="416"/>
      <c r="H11" s="413"/>
    </row>
    <row r="12" spans="1:12" s="69" customFormat="1" ht="20.100000000000001" customHeight="1" x14ac:dyDescent="0.25">
      <c r="A12" s="64"/>
      <c r="B12" s="72" t="s">
        <v>520</v>
      </c>
      <c r="C12" s="71">
        <v>3004</v>
      </c>
      <c r="D12" s="414">
        <v>2005</v>
      </c>
      <c r="E12" s="419">
        <v>3500</v>
      </c>
      <c r="F12" s="415">
        <v>798</v>
      </c>
      <c r="G12" s="416">
        <v>349</v>
      </c>
      <c r="H12" s="413">
        <f t="shared" ref="H12:H62" si="1">G12/F12</f>
        <v>0.43734335839598998</v>
      </c>
    </row>
    <row r="13" spans="1:12" s="69" customFormat="1" ht="20.100000000000001" customHeight="1" x14ac:dyDescent="0.25">
      <c r="A13" s="64"/>
      <c r="B13" s="72" t="s">
        <v>521</v>
      </c>
      <c r="C13" s="71">
        <v>3005</v>
      </c>
      <c r="D13" s="414">
        <v>11585</v>
      </c>
      <c r="E13" s="420">
        <v>25000</v>
      </c>
      <c r="F13" s="415">
        <v>10000</v>
      </c>
      <c r="G13" s="416">
        <v>4640</v>
      </c>
      <c r="H13" s="413">
        <f t="shared" si="1"/>
        <v>0.46400000000000002</v>
      </c>
      <c r="L13" s="464"/>
    </row>
    <row r="14" spans="1:12" s="69" customFormat="1" ht="20.100000000000001" customHeight="1" x14ac:dyDescent="0.25">
      <c r="A14" s="64"/>
      <c r="B14" s="70" t="s">
        <v>522</v>
      </c>
      <c r="C14" s="71">
        <v>3006</v>
      </c>
      <c r="D14" s="420">
        <f>D15+D16+D17+D18+D19+D20+D21+D22</f>
        <v>725694</v>
      </c>
      <c r="E14" s="420">
        <f t="shared" ref="E14:F14" si="2">E15+E16+E17+E18+E19+E20+E21+E22</f>
        <v>948560</v>
      </c>
      <c r="F14" s="420">
        <f t="shared" si="2"/>
        <v>273595</v>
      </c>
      <c r="G14" s="420">
        <f>G15+G16+G17+G18+G19+G20+G21+G22</f>
        <v>187395</v>
      </c>
      <c r="H14" s="413">
        <f t="shared" si="1"/>
        <v>0.68493576271496193</v>
      </c>
    </row>
    <row r="15" spans="1:12" s="69" customFormat="1" ht="20.100000000000001" customHeight="1" x14ac:dyDescent="0.25">
      <c r="A15" s="64"/>
      <c r="B15" s="72" t="s">
        <v>523</v>
      </c>
      <c r="C15" s="71">
        <v>3007</v>
      </c>
      <c r="D15" s="414">
        <v>295225</v>
      </c>
      <c r="E15" s="419">
        <v>310000</v>
      </c>
      <c r="F15" s="415">
        <v>90500</v>
      </c>
      <c r="G15" s="416">
        <v>61328</v>
      </c>
      <c r="H15" s="413">
        <f t="shared" si="1"/>
        <v>0.67765745856353587</v>
      </c>
    </row>
    <row r="16" spans="1:12" s="69" customFormat="1" ht="20.100000000000001" customHeight="1" x14ac:dyDescent="0.25">
      <c r="A16" s="64"/>
      <c r="B16" s="72" t="s">
        <v>524</v>
      </c>
      <c r="C16" s="71">
        <v>3008</v>
      </c>
      <c r="D16" s="414">
        <v>569</v>
      </c>
      <c r="E16" s="419">
        <v>0</v>
      </c>
      <c r="F16" s="415">
        <v>0</v>
      </c>
      <c r="G16" s="416">
        <v>0</v>
      </c>
      <c r="H16" s="413"/>
    </row>
    <row r="17" spans="1:8" s="69" customFormat="1" ht="20.100000000000001" customHeight="1" x14ac:dyDescent="0.25">
      <c r="A17" s="64"/>
      <c r="B17" s="72" t="s">
        <v>525</v>
      </c>
      <c r="C17" s="71">
        <v>3009</v>
      </c>
      <c r="D17" s="414">
        <v>412681</v>
      </c>
      <c r="E17" s="419">
        <v>600000</v>
      </c>
      <c r="F17" s="415">
        <v>170000</v>
      </c>
      <c r="G17" s="416">
        <v>111980</v>
      </c>
      <c r="H17" s="413">
        <f t="shared" si="1"/>
        <v>0.65870588235294114</v>
      </c>
    </row>
    <row r="18" spans="1:8" s="69" customFormat="1" ht="20.100000000000001" customHeight="1" x14ac:dyDescent="0.25">
      <c r="A18" s="64"/>
      <c r="B18" s="72" t="s">
        <v>526</v>
      </c>
      <c r="C18" s="71">
        <v>3010</v>
      </c>
      <c r="D18" s="414">
        <v>7033</v>
      </c>
      <c r="E18" s="419">
        <v>8400</v>
      </c>
      <c r="F18" s="415">
        <v>2000</v>
      </c>
      <c r="G18" s="416">
        <v>1346</v>
      </c>
      <c r="H18" s="413">
        <f t="shared" si="1"/>
        <v>0.67300000000000004</v>
      </c>
    </row>
    <row r="19" spans="1:8" s="69" customFormat="1" ht="20.100000000000001" customHeight="1" x14ac:dyDescent="0.25">
      <c r="A19" s="64"/>
      <c r="B19" s="72" t="s">
        <v>527</v>
      </c>
      <c r="C19" s="71">
        <v>3011</v>
      </c>
      <c r="D19" s="414"/>
      <c r="E19" s="421"/>
      <c r="F19" s="415"/>
      <c r="G19" s="416"/>
      <c r="H19" s="413"/>
    </row>
    <row r="20" spans="1:8" s="69" customFormat="1" ht="20.100000000000001" customHeight="1" x14ac:dyDescent="0.25">
      <c r="A20" s="64"/>
      <c r="B20" s="72" t="s">
        <v>528</v>
      </c>
      <c r="C20" s="71">
        <v>3012</v>
      </c>
      <c r="D20" s="414">
        <v>2779</v>
      </c>
      <c r="E20" s="419">
        <v>160</v>
      </c>
      <c r="F20" s="415">
        <v>95</v>
      </c>
      <c r="G20" s="416">
        <v>779</v>
      </c>
      <c r="H20" s="413">
        <f t="shared" si="1"/>
        <v>8.1999999999999993</v>
      </c>
    </row>
    <row r="21" spans="1:8" s="69" customFormat="1" ht="20.100000000000001" customHeight="1" x14ac:dyDescent="0.25">
      <c r="A21" s="64"/>
      <c r="B21" s="72" t="s">
        <v>529</v>
      </c>
      <c r="C21" s="71">
        <v>3013</v>
      </c>
      <c r="D21" s="414">
        <v>3125</v>
      </c>
      <c r="E21" s="419">
        <v>20000</v>
      </c>
      <c r="F21" s="415">
        <v>7000</v>
      </c>
      <c r="G21" s="416">
        <v>10354</v>
      </c>
      <c r="H21" s="413">
        <f t="shared" si="1"/>
        <v>1.4791428571428571</v>
      </c>
    </row>
    <row r="22" spans="1:8" s="69" customFormat="1" ht="20.100000000000001" customHeight="1" x14ac:dyDescent="0.25">
      <c r="A22" s="64"/>
      <c r="B22" s="72" t="s">
        <v>530</v>
      </c>
      <c r="C22" s="71">
        <v>3014</v>
      </c>
      <c r="D22" s="414">
        <v>4282</v>
      </c>
      <c r="E22" s="418">
        <v>10000</v>
      </c>
      <c r="F22" s="415">
        <v>4000</v>
      </c>
      <c r="G22" s="416">
        <v>1608</v>
      </c>
      <c r="H22" s="413">
        <f t="shared" si="1"/>
        <v>0.40200000000000002</v>
      </c>
    </row>
    <row r="23" spans="1:8" s="69" customFormat="1" ht="20.100000000000001" customHeight="1" x14ac:dyDescent="0.25">
      <c r="A23" s="64"/>
      <c r="B23" s="72" t="s">
        <v>531</v>
      </c>
      <c r="C23" s="71">
        <v>3015</v>
      </c>
      <c r="D23" s="419">
        <f>D9-D14</f>
        <v>81918</v>
      </c>
      <c r="E23" s="419">
        <f t="shared" ref="E23:G23" si="3">E9-E14</f>
        <v>198805</v>
      </c>
      <c r="F23" s="419">
        <f t="shared" si="3"/>
        <v>61529</v>
      </c>
      <c r="G23" s="419">
        <f t="shared" si="3"/>
        <v>42489</v>
      </c>
      <c r="H23" s="413">
        <f t="shared" si="1"/>
        <v>0.69055242243494941</v>
      </c>
    </row>
    <row r="24" spans="1:8" s="69" customFormat="1" ht="20.100000000000001" customHeight="1" x14ac:dyDescent="0.25">
      <c r="A24" s="64"/>
      <c r="B24" s="72" t="s">
        <v>532</v>
      </c>
      <c r="C24" s="71">
        <v>3016</v>
      </c>
      <c r="D24" s="414"/>
      <c r="E24" s="419"/>
      <c r="F24" s="415"/>
      <c r="G24" s="416"/>
      <c r="H24" s="413"/>
    </row>
    <row r="25" spans="1:8" s="69" customFormat="1" ht="20.100000000000001" customHeight="1" x14ac:dyDescent="0.25">
      <c r="A25" s="64"/>
      <c r="B25" s="70" t="s">
        <v>533</v>
      </c>
      <c r="C25" s="71"/>
      <c r="D25" s="414"/>
      <c r="E25" s="419"/>
      <c r="F25" s="415"/>
      <c r="G25" s="416"/>
      <c r="H25" s="413"/>
    </row>
    <row r="26" spans="1:8" s="69" customFormat="1" ht="20.100000000000001" customHeight="1" x14ac:dyDescent="0.25">
      <c r="A26" s="64"/>
      <c r="B26" s="70" t="s">
        <v>189</v>
      </c>
      <c r="C26" s="71">
        <v>3017</v>
      </c>
      <c r="D26" s="420">
        <f>D27+D28+D29+D30+D31</f>
        <v>4438</v>
      </c>
      <c r="E26" s="420">
        <f t="shared" ref="E26:G26" si="4">E27+E28+E29+E30+E31</f>
        <v>8000</v>
      </c>
      <c r="F26" s="420">
        <f t="shared" si="4"/>
        <v>2500</v>
      </c>
      <c r="G26" s="420">
        <f t="shared" si="4"/>
        <v>800</v>
      </c>
      <c r="H26" s="413">
        <f t="shared" si="1"/>
        <v>0.32</v>
      </c>
    </row>
    <row r="27" spans="1:8" s="69" customFormat="1" ht="20.100000000000001" customHeight="1" x14ac:dyDescent="0.25">
      <c r="A27" s="64"/>
      <c r="B27" s="72" t="s">
        <v>534</v>
      </c>
      <c r="C27" s="71">
        <v>3018</v>
      </c>
      <c r="D27" s="414"/>
      <c r="E27" s="420"/>
      <c r="F27" s="415"/>
      <c r="G27" s="416"/>
      <c r="H27" s="413"/>
    </row>
    <row r="28" spans="1:8" s="69" customFormat="1" ht="27.75" customHeight="1" x14ac:dyDescent="0.25">
      <c r="A28" s="64"/>
      <c r="B28" s="72" t="s">
        <v>535</v>
      </c>
      <c r="C28" s="71">
        <v>3019</v>
      </c>
      <c r="D28" s="414">
        <v>142</v>
      </c>
      <c r="E28" s="420">
        <v>2000</v>
      </c>
      <c r="F28" s="415">
        <v>500</v>
      </c>
      <c r="G28" s="416">
        <v>0</v>
      </c>
      <c r="H28" s="413">
        <f t="shared" si="1"/>
        <v>0</v>
      </c>
    </row>
    <row r="29" spans="1:8" s="69" customFormat="1" ht="20.100000000000001" customHeight="1" x14ac:dyDescent="0.25">
      <c r="A29" s="64"/>
      <c r="B29" s="72" t="s">
        <v>536</v>
      </c>
      <c r="C29" s="71">
        <v>3020</v>
      </c>
      <c r="D29" s="414">
        <v>4296</v>
      </c>
      <c r="E29" s="420">
        <v>6000</v>
      </c>
      <c r="F29" s="415">
        <v>2000</v>
      </c>
      <c r="G29" s="416">
        <v>800</v>
      </c>
      <c r="H29" s="413">
        <f t="shared" si="1"/>
        <v>0.4</v>
      </c>
    </row>
    <row r="30" spans="1:8" s="69" customFormat="1" ht="20.100000000000001" customHeight="1" x14ac:dyDescent="0.25">
      <c r="A30" s="64"/>
      <c r="B30" s="72" t="s">
        <v>537</v>
      </c>
      <c r="C30" s="71">
        <v>3021</v>
      </c>
      <c r="D30" s="414">
        <v>0</v>
      </c>
      <c r="E30" s="420"/>
      <c r="F30" s="415"/>
      <c r="G30" s="416"/>
      <c r="H30" s="413"/>
    </row>
    <row r="31" spans="1:8" s="69" customFormat="1" ht="20.100000000000001" customHeight="1" x14ac:dyDescent="0.25">
      <c r="A31" s="64"/>
      <c r="B31" s="72" t="s">
        <v>65</v>
      </c>
      <c r="C31" s="71">
        <v>3022</v>
      </c>
      <c r="D31" s="414">
        <v>0</v>
      </c>
      <c r="E31" s="420"/>
      <c r="F31" s="415"/>
      <c r="G31" s="416"/>
      <c r="H31" s="413"/>
    </row>
    <row r="32" spans="1:8" s="69" customFormat="1" ht="20.100000000000001" customHeight="1" x14ac:dyDescent="0.25">
      <c r="A32" s="64"/>
      <c r="B32" s="70" t="s">
        <v>190</v>
      </c>
      <c r="C32" s="71">
        <v>3023</v>
      </c>
      <c r="D32" s="422">
        <f>D33+D34+D35</f>
        <v>55335</v>
      </c>
      <c r="E32" s="422">
        <f t="shared" ref="E32:G32" si="5">E33+E34+E35</f>
        <v>232900</v>
      </c>
      <c r="F32" s="422">
        <f t="shared" si="5"/>
        <v>62000</v>
      </c>
      <c r="G32" s="422">
        <f t="shared" si="5"/>
        <v>5109</v>
      </c>
      <c r="H32" s="413">
        <f t="shared" si="1"/>
        <v>8.240322580645161E-2</v>
      </c>
    </row>
    <row r="33" spans="1:8" s="69" customFormat="1" ht="20.100000000000001" customHeight="1" x14ac:dyDescent="0.25">
      <c r="A33" s="64"/>
      <c r="B33" s="72" t="s">
        <v>538</v>
      </c>
      <c r="C33" s="71">
        <v>3024</v>
      </c>
      <c r="D33" s="414">
        <v>0</v>
      </c>
      <c r="E33" s="420"/>
      <c r="F33" s="415"/>
      <c r="G33" s="416">
        <v>0</v>
      </c>
      <c r="H33" s="413"/>
    </row>
    <row r="34" spans="1:8" s="69" customFormat="1" ht="34.5" customHeight="1" x14ac:dyDescent="0.25">
      <c r="A34" s="64"/>
      <c r="B34" s="72" t="s">
        <v>539</v>
      </c>
      <c r="C34" s="71">
        <v>3025</v>
      </c>
      <c r="D34" s="414">
        <v>51295</v>
      </c>
      <c r="E34" s="420">
        <v>225400</v>
      </c>
      <c r="F34" s="415">
        <v>60000</v>
      </c>
      <c r="G34" s="416">
        <v>3329</v>
      </c>
      <c r="H34" s="413">
        <f t="shared" si="1"/>
        <v>5.5483333333333336E-2</v>
      </c>
    </row>
    <row r="35" spans="1:8" s="69" customFormat="1" ht="20.100000000000001" customHeight="1" x14ac:dyDescent="0.25">
      <c r="A35" s="64"/>
      <c r="B35" s="72" t="s">
        <v>540</v>
      </c>
      <c r="C35" s="71">
        <v>3026</v>
      </c>
      <c r="D35" s="414">
        <v>4040</v>
      </c>
      <c r="E35" s="423">
        <v>7500</v>
      </c>
      <c r="F35" s="415">
        <v>2000</v>
      </c>
      <c r="G35" s="416">
        <v>1780</v>
      </c>
      <c r="H35" s="413">
        <f t="shared" si="1"/>
        <v>0.89</v>
      </c>
    </row>
    <row r="36" spans="1:8" s="69" customFormat="1" ht="20.100000000000001" customHeight="1" x14ac:dyDescent="0.25">
      <c r="A36" s="64"/>
      <c r="B36" s="72" t="s">
        <v>541</v>
      </c>
      <c r="C36" s="71">
        <v>3027</v>
      </c>
      <c r="D36" s="414"/>
      <c r="E36" s="420"/>
      <c r="F36" s="415"/>
      <c r="G36" s="416"/>
      <c r="H36" s="413"/>
    </row>
    <row r="37" spans="1:8" s="69" customFormat="1" ht="20.100000000000001" customHeight="1" x14ac:dyDescent="0.25">
      <c r="A37" s="64"/>
      <c r="B37" s="72" t="s">
        <v>542</v>
      </c>
      <c r="C37" s="71">
        <v>3028</v>
      </c>
      <c r="D37" s="420">
        <f>D32-D26</f>
        <v>50897</v>
      </c>
      <c r="E37" s="420">
        <f t="shared" ref="E37:G37" si="6">E32-E26</f>
        <v>224900</v>
      </c>
      <c r="F37" s="420">
        <f t="shared" si="6"/>
        <v>59500</v>
      </c>
      <c r="G37" s="420">
        <f t="shared" si="6"/>
        <v>4309</v>
      </c>
      <c r="H37" s="413">
        <f t="shared" si="1"/>
        <v>7.2420168067226884E-2</v>
      </c>
    </row>
    <row r="38" spans="1:8" s="69" customFormat="1" ht="22.5" customHeight="1" x14ac:dyDescent="0.25">
      <c r="A38" s="64"/>
      <c r="B38" s="70" t="s">
        <v>543</v>
      </c>
      <c r="C38" s="71"/>
      <c r="D38" s="414"/>
      <c r="E38" s="420"/>
      <c r="F38" s="415"/>
      <c r="G38" s="416"/>
      <c r="H38" s="413"/>
    </row>
    <row r="39" spans="1:8" s="69" customFormat="1" ht="20.100000000000001" customHeight="1" x14ac:dyDescent="0.25">
      <c r="A39" s="64"/>
      <c r="B39" s="70" t="s">
        <v>544</v>
      </c>
      <c r="C39" s="71">
        <v>3029</v>
      </c>
      <c r="D39" s="420">
        <f>D40+D41+D42+D43+D44+D45+D46</f>
        <v>5999</v>
      </c>
      <c r="E39" s="420">
        <f t="shared" ref="E39:G39" si="7">E40+E41+E42+E43+E44+E45+E46</f>
        <v>89000</v>
      </c>
      <c r="F39" s="420">
        <f t="shared" si="7"/>
        <v>23000</v>
      </c>
      <c r="G39" s="420">
        <f t="shared" si="7"/>
        <v>0</v>
      </c>
      <c r="H39" s="413">
        <f>G39/F39</f>
        <v>0</v>
      </c>
    </row>
    <row r="40" spans="1:8" s="69" customFormat="1" ht="20.100000000000001" customHeight="1" x14ac:dyDescent="0.25">
      <c r="A40" s="64"/>
      <c r="B40" s="72" t="s">
        <v>66</v>
      </c>
      <c r="C40" s="71">
        <v>3030</v>
      </c>
      <c r="D40" s="414"/>
      <c r="E40" s="420"/>
      <c r="F40" s="415"/>
      <c r="G40" s="416"/>
      <c r="H40" s="413"/>
    </row>
    <row r="41" spans="1:8" s="69" customFormat="1" ht="20.100000000000001" customHeight="1" x14ac:dyDescent="0.25">
      <c r="A41" s="64"/>
      <c r="B41" s="72" t="s">
        <v>545</v>
      </c>
      <c r="C41" s="71">
        <v>3031</v>
      </c>
      <c r="D41" s="414">
        <v>1805</v>
      </c>
      <c r="E41" s="420">
        <v>60000</v>
      </c>
      <c r="F41" s="415">
        <v>0</v>
      </c>
      <c r="G41" s="416">
        <v>0</v>
      </c>
      <c r="H41" s="413"/>
    </row>
    <row r="42" spans="1:8" s="69" customFormat="1" ht="20.100000000000001" customHeight="1" x14ac:dyDescent="0.25">
      <c r="A42" s="64"/>
      <c r="B42" s="72" t="s">
        <v>546</v>
      </c>
      <c r="C42" s="71">
        <v>3032</v>
      </c>
      <c r="D42" s="414"/>
      <c r="E42" s="420"/>
      <c r="F42" s="415"/>
      <c r="G42" s="416"/>
      <c r="H42" s="413"/>
    </row>
    <row r="43" spans="1:8" s="69" customFormat="1" ht="20.100000000000001" customHeight="1" x14ac:dyDescent="0.25">
      <c r="A43" s="64"/>
      <c r="B43" s="72" t="s">
        <v>547</v>
      </c>
      <c r="C43" s="71">
        <v>3033</v>
      </c>
      <c r="D43" s="414">
        <v>0</v>
      </c>
      <c r="E43" s="420">
        <v>20000</v>
      </c>
      <c r="F43" s="415">
        <v>20000</v>
      </c>
      <c r="G43" s="416">
        <v>0</v>
      </c>
      <c r="H43" s="413"/>
    </row>
    <row r="44" spans="1:8" s="69" customFormat="1" ht="20.100000000000001" customHeight="1" x14ac:dyDescent="0.25">
      <c r="A44" s="64"/>
      <c r="B44" s="72" t="s">
        <v>548</v>
      </c>
      <c r="C44" s="71">
        <v>3034</v>
      </c>
      <c r="D44" s="414"/>
      <c r="E44" s="420"/>
      <c r="F44" s="415"/>
      <c r="G44" s="416"/>
      <c r="H44" s="413"/>
    </row>
    <row r="45" spans="1:8" s="69" customFormat="1" ht="20.100000000000001" customHeight="1" x14ac:dyDescent="0.25">
      <c r="A45" s="64"/>
      <c r="B45" s="72" t="s">
        <v>549</v>
      </c>
      <c r="C45" s="71">
        <v>3035</v>
      </c>
      <c r="D45" s="414">
        <v>4194</v>
      </c>
      <c r="E45" s="420">
        <v>9000</v>
      </c>
      <c r="F45" s="415">
        <v>3000</v>
      </c>
      <c r="G45" s="416">
        <v>0</v>
      </c>
      <c r="H45" s="413"/>
    </row>
    <row r="46" spans="1:8" s="69" customFormat="1" ht="20.100000000000001" customHeight="1" x14ac:dyDescent="0.25">
      <c r="A46" s="64"/>
      <c r="B46" s="72" t="s">
        <v>550</v>
      </c>
      <c r="C46" s="71">
        <v>3036</v>
      </c>
      <c r="D46" s="414"/>
      <c r="E46" s="420"/>
      <c r="F46" s="415"/>
      <c r="G46" s="416"/>
      <c r="H46" s="413"/>
    </row>
    <row r="47" spans="1:8" s="69" customFormat="1" ht="20.100000000000001" customHeight="1" x14ac:dyDescent="0.25">
      <c r="A47" s="64"/>
      <c r="B47" s="70" t="s">
        <v>551</v>
      </c>
      <c r="C47" s="71">
        <v>3037</v>
      </c>
      <c r="D47" s="420">
        <f>D48+D49+D50+D51+D52+D53+D54+D55</f>
        <v>64808</v>
      </c>
      <c r="E47" s="420">
        <f t="shared" ref="E47:G47" si="8">E48+E49+E50+E51+E52+E53+E54+E55</f>
        <v>69905</v>
      </c>
      <c r="F47" s="420">
        <f t="shared" si="8"/>
        <v>34029</v>
      </c>
      <c r="G47" s="420">
        <f t="shared" si="8"/>
        <v>10471</v>
      </c>
      <c r="H47" s="413">
        <f t="shared" si="1"/>
        <v>0.3077081312997737</v>
      </c>
    </row>
    <row r="48" spans="1:8" s="69" customFormat="1" ht="20.100000000000001" customHeight="1" x14ac:dyDescent="0.25">
      <c r="A48" s="64"/>
      <c r="B48" s="72" t="s">
        <v>552</v>
      </c>
      <c r="C48" s="71">
        <v>3038</v>
      </c>
      <c r="D48" s="414"/>
      <c r="E48" s="420"/>
      <c r="F48" s="415"/>
      <c r="G48" s="416"/>
      <c r="H48" s="413"/>
    </row>
    <row r="49" spans="1:8" s="69" customFormat="1" ht="20.100000000000001" customHeight="1" x14ac:dyDescent="0.25">
      <c r="A49" s="64"/>
      <c r="B49" s="72" t="s">
        <v>545</v>
      </c>
      <c r="C49" s="71">
        <v>3039</v>
      </c>
      <c r="D49" s="414">
        <v>46004</v>
      </c>
      <c r="E49" s="420">
        <v>49000</v>
      </c>
      <c r="F49" s="415">
        <v>13000</v>
      </c>
      <c r="G49" s="416">
        <v>10471</v>
      </c>
      <c r="H49" s="413">
        <f t="shared" si="1"/>
        <v>0.80546153846153845</v>
      </c>
    </row>
    <row r="50" spans="1:8" s="69" customFormat="1" ht="20.100000000000001" customHeight="1" x14ac:dyDescent="0.25">
      <c r="A50" s="64"/>
      <c r="B50" s="72" t="s">
        <v>546</v>
      </c>
      <c r="C50" s="71">
        <v>3040</v>
      </c>
      <c r="D50" s="414"/>
      <c r="E50" s="420"/>
      <c r="F50" s="415"/>
      <c r="G50" s="416"/>
      <c r="H50" s="413"/>
    </row>
    <row r="51" spans="1:8" s="69" customFormat="1" ht="20.100000000000001" customHeight="1" x14ac:dyDescent="0.25">
      <c r="A51" s="64"/>
      <c r="B51" s="72" t="s">
        <v>547</v>
      </c>
      <c r="C51" s="71">
        <v>3041</v>
      </c>
      <c r="D51" s="414">
        <v>0</v>
      </c>
      <c r="E51" s="422">
        <v>20000</v>
      </c>
      <c r="F51" s="415">
        <v>20000</v>
      </c>
      <c r="G51" s="416">
        <v>0</v>
      </c>
      <c r="H51" s="413">
        <f t="shared" si="1"/>
        <v>0</v>
      </c>
    </row>
    <row r="52" spans="1:8" s="69" customFormat="1" ht="20.100000000000001" customHeight="1" x14ac:dyDescent="0.25">
      <c r="A52" s="64"/>
      <c r="B52" s="72" t="s">
        <v>548</v>
      </c>
      <c r="C52" s="71">
        <v>3042</v>
      </c>
      <c r="D52" s="414"/>
      <c r="E52" s="420"/>
      <c r="F52" s="415"/>
      <c r="G52" s="416"/>
      <c r="H52" s="413"/>
    </row>
    <row r="53" spans="1:8" s="69" customFormat="1" ht="20.100000000000001" customHeight="1" x14ac:dyDescent="0.25">
      <c r="A53" s="64"/>
      <c r="B53" s="72" t="s">
        <v>553</v>
      </c>
      <c r="C53" s="71">
        <v>3043</v>
      </c>
      <c r="D53" s="414"/>
      <c r="E53" s="420"/>
      <c r="F53" s="415"/>
      <c r="G53" s="416"/>
      <c r="H53" s="413"/>
    </row>
    <row r="54" spans="1:8" s="69" customFormat="1" ht="20.100000000000001" customHeight="1" x14ac:dyDescent="0.25">
      <c r="A54" s="64"/>
      <c r="B54" s="72" t="s">
        <v>554</v>
      </c>
      <c r="C54" s="71">
        <v>3044</v>
      </c>
      <c r="D54" s="414"/>
      <c r="E54" s="420"/>
      <c r="F54" s="415"/>
      <c r="G54" s="416"/>
      <c r="H54" s="413"/>
    </row>
    <row r="55" spans="1:8" s="69" customFormat="1" ht="20.100000000000001" customHeight="1" x14ac:dyDescent="0.25">
      <c r="A55" s="64"/>
      <c r="B55" s="72" t="s">
        <v>555</v>
      </c>
      <c r="C55" s="71">
        <v>3045</v>
      </c>
      <c r="D55" s="414">
        <v>18804</v>
      </c>
      <c r="E55" s="420">
        <v>905</v>
      </c>
      <c r="F55" s="415">
        <v>1029</v>
      </c>
      <c r="G55" s="416">
        <v>0</v>
      </c>
      <c r="H55" s="413">
        <f t="shared" si="1"/>
        <v>0</v>
      </c>
    </row>
    <row r="56" spans="1:8" s="69" customFormat="1" ht="20.100000000000001" customHeight="1" x14ac:dyDescent="0.25">
      <c r="A56" s="64"/>
      <c r="B56" s="72" t="s">
        <v>556</v>
      </c>
      <c r="C56" s="71">
        <v>3046</v>
      </c>
      <c r="D56" s="420">
        <f>D47-D55</f>
        <v>46004</v>
      </c>
      <c r="E56" s="420">
        <f>E39-E47</f>
        <v>19095</v>
      </c>
      <c r="F56" s="420"/>
      <c r="G56" s="420"/>
      <c r="H56" s="413"/>
    </row>
    <row r="57" spans="1:8" s="69" customFormat="1" ht="20.100000000000001" customHeight="1" x14ac:dyDescent="0.25">
      <c r="A57" s="64"/>
      <c r="B57" s="72" t="s">
        <v>557</v>
      </c>
      <c r="C57" s="71">
        <v>3047</v>
      </c>
      <c r="D57" s="414"/>
      <c r="E57" s="420"/>
      <c r="F57" s="415">
        <f>F47-F39</f>
        <v>11029</v>
      </c>
      <c r="G57" s="416">
        <f>G47-G39</f>
        <v>10471</v>
      </c>
      <c r="H57" s="413">
        <f t="shared" si="1"/>
        <v>0.94940611116148332</v>
      </c>
    </row>
    <row r="58" spans="1:8" s="69" customFormat="1" ht="20.100000000000001" customHeight="1" x14ac:dyDescent="0.25">
      <c r="A58" s="64"/>
      <c r="B58" s="70" t="s">
        <v>564</v>
      </c>
      <c r="C58" s="71">
        <v>3048</v>
      </c>
      <c r="D58" s="420">
        <f>D9+D26+D39</f>
        <v>818049</v>
      </c>
      <c r="E58" s="420">
        <f t="shared" ref="E58:G58" si="9">E9+E26+E39</f>
        <v>1244365</v>
      </c>
      <c r="F58" s="420">
        <f t="shared" si="9"/>
        <v>360624</v>
      </c>
      <c r="G58" s="420">
        <f t="shared" si="9"/>
        <v>230684</v>
      </c>
      <c r="H58" s="413">
        <f t="shared" si="1"/>
        <v>0.63968011003150094</v>
      </c>
    </row>
    <row r="59" spans="1:8" s="69" customFormat="1" ht="20.100000000000001" customHeight="1" x14ac:dyDescent="0.25">
      <c r="A59" s="64"/>
      <c r="B59" s="70" t="s">
        <v>565</v>
      </c>
      <c r="C59" s="71">
        <v>3049</v>
      </c>
      <c r="D59" s="420">
        <f>D14+D32+D47</f>
        <v>845837</v>
      </c>
      <c r="E59" s="420">
        <f t="shared" ref="E59:G59" si="10">E14+E32+E47</f>
        <v>1251365</v>
      </c>
      <c r="F59" s="420">
        <f t="shared" si="10"/>
        <v>369624</v>
      </c>
      <c r="G59" s="420">
        <f t="shared" si="10"/>
        <v>202975</v>
      </c>
      <c r="H59" s="413">
        <f t="shared" si="1"/>
        <v>0.5491391251650326</v>
      </c>
    </row>
    <row r="60" spans="1:8" s="69" customFormat="1" ht="20.100000000000001" customHeight="1" x14ac:dyDescent="0.25">
      <c r="A60" s="64"/>
      <c r="B60" s="70" t="s">
        <v>566</v>
      </c>
      <c r="C60" s="71">
        <v>3050</v>
      </c>
      <c r="D60" s="420"/>
      <c r="E60" s="420"/>
      <c r="F60" s="420"/>
      <c r="G60" s="420">
        <v>27709</v>
      </c>
      <c r="H60" s="413"/>
    </row>
    <row r="61" spans="1:8" s="69" customFormat="1" ht="20.100000000000001" customHeight="1" x14ac:dyDescent="0.25">
      <c r="A61" s="64"/>
      <c r="B61" s="70" t="s">
        <v>567</v>
      </c>
      <c r="C61" s="71">
        <v>3051</v>
      </c>
      <c r="D61" s="424">
        <f>D59-D58</f>
        <v>27788</v>
      </c>
      <c r="E61" s="424">
        <f t="shared" ref="E61:F61" si="11">E59-E58</f>
        <v>7000</v>
      </c>
      <c r="F61" s="424">
        <f t="shared" si="11"/>
        <v>9000</v>
      </c>
      <c r="G61" s="424">
        <v>0</v>
      </c>
      <c r="H61" s="413">
        <f t="shared" si="1"/>
        <v>0</v>
      </c>
    </row>
    <row r="62" spans="1:8" s="69" customFormat="1" ht="20.100000000000001" customHeight="1" x14ac:dyDescent="0.25">
      <c r="A62" s="64"/>
      <c r="B62" s="70" t="s">
        <v>558</v>
      </c>
      <c r="C62" s="71">
        <v>3052</v>
      </c>
      <c r="D62" s="414">
        <v>53619</v>
      </c>
      <c r="E62" s="420">
        <v>19000</v>
      </c>
      <c r="F62" s="415">
        <v>19000</v>
      </c>
      <c r="G62" s="416">
        <v>25831</v>
      </c>
      <c r="H62" s="413">
        <f t="shared" si="1"/>
        <v>1.3595263157894737</v>
      </c>
    </row>
    <row r="63" spans="1:8" s="69" customFormat="1" ht="24" customHeight="1" x14ac:dyDescent="0.25">
      <c r="A63" s="64"/>
      <c r="B63" s="70" t="s">
        <v>559</v>
      </c>
      <c r="C63" s="71">
        <v>3053</v>
      </c>
      <c r="D63" s="414"/>
      <c r="E63" s="420"/>
      <c r="F63" s="415"/>
      <c r="G63" s="416"/>
      <c r="H63" s="413"/>
    </row>
    <row r="64" spans="1:8" s="69" customFormat="1" ht="24" customHeight="1" x14ac:dyDescent="0.25">
      <c r="A64" s="64"/>
      <c r="B64" s="70" t="s">
        <v>560</v>
      </c>
      <c r="C64" s="71">
        <v>3054</v>
      </c>
      <c r="D64" s="414"/>
      <c r="E64" s="420"/>
      <c r="F64" s="415"/>
      <c r="G64" s="416"/>
      <c r="H64" s="413"/>
    </row>
    <row r="65" spans="2:8" s="69" customFormat="1" ht="20.100000000000001" customHeight="1" x14ac:dyDescent="0.25">
      <c r="B65" s="73" t="s">
        <v>561</v>
      </c>
      <c r="C65" s="554">
        <v>3055</v>
      </c>
      <c r="D65" s="548">
        <v>25831</v>
      </c>
      <c r="E65" s="548">
        <f>E60-E61+E62+E63</f>
        <v>12000</v>
      </c>
      <c r="F65" s="548">
        <f>F60-F61+F62+F63</f>
        <v>10000</v>
      </c>
      <c r="G65" s="548">
        <f>G60-G61+G62+G63-G64</f>
        <v>53540</v>
      </c>
      <c r="H65" s="546">
        <f>G65/F65</f>
        <v>5.3540000000000001</v>
      </c>
    </row>
    <row r="66" spans="2:8" s="69" customFormat="1" ht="13.5" customHeight="1" thickBot="1" x14ac:dyDescent="0.3">
      <c r="B66" s="74" t="s">
        <v>562</v>
      </c>
      <c r="C66" s="555"/>
      <c r="D66" s="549"/>
      <c r="E66" s="549"/>
      <c r="F66" s="549"/>
      <c r="G66" s="549"/>
      <c r="H66" s="547"/>
    </row>
    <row r="67" spans="2:8" x14ac:dyDescent="0.25">
      <c r="H67" s="75" t="str">
        <f t="shared" ref="H67:H68" si="12">IFERROR(G67/F67,"  ")</f>
        <v xml:space="preserve">  </v>
      </c>
    </row>
    <row r="68" spans="2:8" x14ac:dyDescent="0.25">
      <c r="H68" s="75" t="str">
        <f t="shared" si="12"/>
        <v xml:space="preserve">  </v>
      </c>
    </row>
    <row r="69" spans="2:8" x14ac:dyDescent="0.25">
      <c r="H69" s="75" t="str">
        <f t="shared" ref="H69:H132" si="13">IFERROR(G69/F69,"  ")</f>
        <v xml:space="preserve">  </v>
      </c>
    </row>
    <row r="70" spans="2:8" x14ac:dyDescent="0.25">
      <c r="H70" s="75" t="str">
        <f t="shared" si="13"/>
        <v xml:space="preserve">  </v>
      </c>
    </row>
    <row r="71" spans="2:8" x14ac:dyDescent="0.25">
      <c r="H71" s="75" t="str">
        <f t="shared" si="13"/>
        <v xml:space="preserve">  </v>
      </c>
    </row>
    <row r="72" spans="2:8" x14ac:dyDescent="0.25">
      <c r="H72" s="75" t="str">
        <f t="shared" si="13"/>
        <v xml:space="preserve">  </v>
      </c>
    </row>
    <row r="73" spans="2:8" x14ac:dyDescent="0.25">
      <c r="H73" s="540" t="str">
        <f t="shared" si="13"/>
        <v xml:space="preserve">  </v>
      </c>
    </row>
    <row r="74" spans="2:8" x14ac:dyDescent="0.25">
      <c r="H74" s="540" t="str">
        <f t="shared" si="13"/>
        <v xml:space="preserve">  </v>
      </c>
    </row>
    <row r="75" spans="2:8" x14ac:dyDescent="0.25">
      <c r="H75" s="75" t="str">
        <f t="shared" si="13"/>
        <v xml:space="preserve">  </v>
      </c>
    </row>
    <row r="76" spans="2:8" x14ac:dyDescent="0.25">
      <c r="H76" s="75" t="str">
        <f t="shared" si="13"/>
        <v xml:space="preserve">  </v>
      </c>
    </row>
    <row r="77" spans="2:8" x14ac:dyDescent="0.25">
      <c r="H77" s="75" t="str">
        <f t="shared" si="13"/>
        <v xml:space="preserve">  </v>
      </c>
    </row>
    <row r="78" spans="2:8" x14ac:dyDescent="0.25">
      <c r="H78" s="75" t="str">
        <f t="shared" si="13"/>
        <v xml:space="preserve">  </v>
      </c>
    </row>
    <row r="79" spans="2:8" x14ac:dyDescent="0.25">
      <c r="H79" s="75" t="str">
        <f t="shared" si="13"/>
        <v xml:space="preserve">  </v>
      </c>
    </row>
    <row r="80" spans="2:8" x14ac:dyDescent="0.25">
      <c r="H80" s="75" t="str">
        <f t="shared" si="13"/>
        <v xml:space="preserve">  </v>
      </c>
    </row>
    <row r="81" spans="8:8" x14ac:dyDescent="0.25">
      <c r="H81" s="75" t="str">
        <f t="shared" si="13"/>
        <v xml:space="preserve">  </v>
      </c>
    </row>
    <row r="82" spans="8:8" x14ac:dyDescent="0.25">
      <c r="H82" s="75" t="str">
        <f t="shared" si="13"/>
        <v xml:space="preserve">  </v>
      </c>
    </row>
    <row r="83" spans="8:8" x14ac:dyDescent="0.25">
      <c r="H83" s="75" t="str">
        <f t="shared" si="13"/>
        <v xml:space="preserve">  </v>
      </c>
    </row>
    <row r="84" spans="8:8" x14ac:dyDescent="0.25">
      <c r="H84" s="75" t="str">
        <f t="shared" si="13"/>
        <v xml:space="preserve">  </v>
      </c>
    </row>
    <row r="85" spans="8:8" x14ac:dyDescent="0.25">
      <c r="H85" s="75" t="str">
        <f t="shared" si="13"/>
        <v xml:space="preserve">  </v>
      </c>
    </row>
    <row r="86" spans="8:8" x14ac:dyDescent="0.25">
      <c r="H86" s="75" t="str">
        <f t="shared" si="13"/>
        <v xml:space="preserve">  </v>
      </c>
    </row>
    <row r="87" spans="8:8" x14ac:dyDescent="0.25">
      <c r="H87" s="75" t="str">
        <f t="shared" si="13"/>
        <v xml:space="preserve">  </v>
      </c>
    </row>
    <row r="88" spans="8:8" x14ac:dyDescent="0.25">
      <c r="H88" s="540" t="str">
        <f t="shared" si="13"/>
        <v xml:space="preserve">  </v>
      </c>
    </row>
    <row r="89" spans="8:8" x14ac:dyDescent="0.25">
      <c r="H89" s="540" t="str">
        <f t="shared" si="13"/>
        <v xml:space="preserve">  </v>
      </c>
    </row>
    <row r="90" spans="8:8" x14ac:dyDescent="0.25">
      <c r="H90" s="540" t="str">
        <f t="shared" si="13"/>
        <v xml:space="preserve">  </v>
      </c>
    </row>
    <row r="91" spans="8:8" x14ac:dyDescent="0.25">
      <c r="H91" s="540" t="str">
        <f t="shared" si="13"/>
        <v xml:space="preserve">  </v>
      </c>
    </row>
    <row r="92" spans="8:8" x14ac:dyDescent="0.25">
      <c r="H92" s="75" t="str">
        <f t="shared" si="13"/>
        <v xml:space="preserve">  </v>
      </c>
    </row>
    <row r="93" spans="8:8" x14ac:dyDescent="0.25">
      <c r="H93" s="75" t="str">
        <f t="shared" si="13"/>
        <v xml:space="preserve">  </v>
      </c>
    </row>
    <row r="94" spans="8:8" x14ac:dyDescent="0.25">
      <c r="H94" s="75" t="str">
        <f t="shared" si="13"/>
        <v xml:space="preserve">  </v>
      </c>
    </row>
    <row r="95" spans="8:8" x14ac:dyDescent="0.25">
      <c r="H95" s="540" t="str">
        <f t="shared" si="13"/>
        <v xml:space="preserve">  </v>
      </c>
    </row>
    <row r="96" spans="8:8" x14ac:dyDescent="0.25">
      <c r="H96" s="540" t="str">
        <f t="shared" si="13"/>
        <v xml:space="preserve">  </v>
      </c>
    </row>
    <row r="97" spans="8:8" x14ac:dyDescent="0.25">
      <c r="H97" s="75" t="str">
        <f t="shared" si="13"/>
        <v xml:space="preserve">  </v>
      </c>
    </row>
    <row r="98" spans="8:8" x14ac:dyDescent="0.25">
      <c r="H98" s="75" t="str">
        <f t="shared" si="13"/>
        <v xml:space="preserve">  </v>
      </c>
    </row>
    <row r="99" spans="8:8" x14ac:dyDescent="0.25">
      <c r="H99" s="75" t="str">
        <f t="shared" si="13"/>
        <v xml:space="preserve">  </v>
      </c>
    </row>
    <row r="100" spans="8:8" x14ac:dyDescent="0.25">
      <c r="H100" s="75" t="str">
        <f t="shared" si="13"/>
        <v xml:space="preserve">  </v>
      </c>
    </row>
    <row r="101" spans="8:8" x14ac:dyDescent="0.25">
      <c r="H101" s="75" t="str">
        <f t="shared" si="13"/>
        <v xml:space="preserve">  </v>
      </c>
    </row>
    <row r="102" spans="8:8" x14ac:dyDescent="0.25">
      <c r="H102" s="75" t="str">
        <f t="shared" si="13"/>
        <v xml:space="preserve">  </v>
      </c>
    </row>
    <row r="103" spans="8:8" x14ac:dyDescent="0.25">
      <c r="H103" s="75" t="str">
        <f t="shared" si="13"/>
        <v xml:space="preserve">  </v>
      </c>
    </row>
    <row r="104" spans="8:8" x14ac:dyDescent="0.25">
      <c r="H104" s="75" t="str">
        <f t="shared" si="13"/>
        <v xml:space="preserve">  </v>
      </c>
    </row>
    <row r="105" spans="8:8" x14ac:dyDescent="0.25">
      <c r="H105" s="75" t="str">
        <f t="shared" si="13"/>
        <v xml:space="preserve">  </v>
      </c>
    </row>
    <row r="106" spans="8:8" x14ac:dyDescent="0.25">
      <c r="H106" s="75" t="str">
        <f t="shared" si="13"/>
        <v xml:space="preserve">  </v>
      </c>
    </row>
    <row r="107" spans="8:8" x14ac:dyDescent="0.25">
      <c r="H107" s="540" t="str">
        <f t="shared" si="13"/>
        <v xml:space="preserve">  </v>
      </c>
    </row>
    <row r="108" spans="8:8" x14ac:dyDescent="0.25">
      <c r="H108" s="540" t="str">
        <f t="shared" si="13"/>
        <v xml:space="preserve">  </v>
      </c>
    </row>
    <row r="109" spans="8:8" x14ac:dyDescent="0.25">
      <c r="H109" s="75" t="str">
        <f t="shared" si="13"/>
        <v xml:space="preserve">  </v>
      </c>
    </row>
    <row r="110" spans="8:8" x14ac:dyDescent="0.25">
      <c r="H110" s="540" t="str">
        <f t="shared" si="13"/>
        <v xml:space="preserve">  </v>
      </c>
    </row>
    <row r="111" spans="8:8" x14ac:dyDescent="0.25">
      <c r="H111" s="540" t="str">
        <f t="shared" si="13"/>
        <v xml:space="preserve">  </v>
      </c>
    </row>
    <row r="112" spans="8:8" x14ac:dyDescent="0.25">
      <c r="H112" s="75" t="str">
        <f t="shared" si="13"/>
        <v xml:space="preserve">  </v>
      </c>
    </row>
    <row r="113" spans="8:8" x14ac:dyDescent="0.25">
      <c r="H113" s="75" t="str">
        <f t="shared" si="13"/>
        <v xml:space="preserve">  </v>
      </c>
    </row>
    <row r="114" spans="8:8" x14ac:dyDescent="0.25">
      <c r="H114" s="75" t="str">
        <f t="shared" si="13"/>
        <v xml:space="preserve">  </v>
      </c>
    </row>
    <row r="115" spans="8:8" x14ac:dyDescent="0.25">
      <c r="H115" s="75" t="str">
        <f t="shared" si="13"/>
        <v xml:space="preserve">  </v>
      </c>
    </row>
    <row r="116" spans="8:8" x14ac:dyDescent="0.25">
      <c r="H116" s="75" t="str">
        <f t="shared" si="13"/>
        <v xml:space="preserve">  </v>
      </c>
    </row>
    <row r="117" spans="8:8" x14ac:dyDescent="0.25">
      <c r="H117" s="75" t="str">
        <f t="shared" si="13"/>
        <v xml:space="preserve">  </v>
      </c>
    </row>
    <row r="118" spans="8:8" x14ac:dyDescent="0.25">
      <c r="H118" s="75" t="str">
        <f t="shared" si="13"/>
        <v xml:space="preserve">  </v>
      </c>
    </row>
    <row r="119" spans="8:8" x14ac:dyDescent="0.25">
      <c r="H119" s="75" t="str">
        <f t="shared" si="13"/>
        <v xml:space="preserve">  </v>
      </c>
    </row>
    <row r="120" spans="8:8" x14ac:dyDescent="0.25">
      <c r="H120" s="540" t="str">
        <f t="shared" si="13"/>
        <v xml:space="preserve">  </v>
      </c>
    </row>
    <row r="121" spans="8:8" x14ac:dyDescent="0.25">
      <c r="H121" s="540" t="str">
        <f t="shared" si="13"/>
        <v xml:space="preserve">  </v>
      </c>
    </row>
    <row r="122" spans="8:8" x14ac:dyDescent="0.25">
      <c r="H122" s="75" t="str">
        <f t="shared" si="13"/>
        <v xml:space="preserve">  </v>
      </c>
    </row>
    <row r="123" spans="8:8" x14ac:dyDescent="0.25">
      <c r="H123" s="75" t="str">
        <f t="shared" si="13"/>
        <v xml:space="preserve">  </v>
      </c>
    </row>
    <row r="124" spans="8:8" x14ac:dyDescent="0.25">
      <c r="H124" s="75" t="str">
        <f t="shared" si="13"/>
        <v xml:space="preserve">  </v>
      </c>
    </row>
    <row r="125" spans="8:8" x14ac:dyDescent="0.25">
      <c r="H125" s="75" t="str">
        <f t="shared" si="13"/>
        <v xml:space="preserve">  </v>
      </c>
    </row>
    <row r="126" spans="8:8" x14ac:dyDescent="0.25">
      <c r="H126" s="75" t="str">
        <f t="shared" si="13"/>
        <v xml:space="preserve">  </v>
      </c>
    </row>
    <row r="127" spans="8:8" x14ac:dyDescent="0.25">
      <c r="H127" s="75" t="str">
        <f t="shared" si="13"/>
        <v xml:space="preserve">  </v>
      </c>
    </row>
    <row r="128" spans="8:8" x14ac:dyDescent="0.25">
      <c r="H128" s="540" t="str">
        <f t="shared" si="13"/>
        <v xml:space="preserve">  </v>
      </c>
    </row>
    <row r="129" spans="8:8" x14ac:dyDescent="0.25">
      <c r="H129" s="540" t="str">
        <f t="shared" si="13"/>
        <v xml:space="preserve">  </v>
      </c>
    </row>
    <row r="130" spans="8:8" x14ac:dyDescent="0.25">
      <c r="H130" s="75" t="str">
        <f t="shared" si="13"/>
        <v xml:space="preserve">  </v>
      </c>
    </row>
    <row r="131" spans="8:8" x14ac:dyDescent="0.25">
      <c r="H131" s="75" t="str">
        <f t="shared" si="13"/>
        <v xml:space="preserve">  </v>
      </c>
    </row>
    <row r="132" spans="8:8" x14ac:dyDescent="0.25">
      <c r="H132" s="75" t="str">
        <f t="shared" si="13"/>
        <v xml:space="preserve">  </v>
      </c>
    </row>
    <row r="133" spans="8:8" x14ac:dyDescent="0.25">
      <c r="H133" s="75" t="str">
        <f t="shared" ref="H133:H139" si="14">IFERROR(G133/F133,"  ")</f>
        <v xml:space="preserve">  </v>
      </c>
    </row>
    <row r="134" spans="8:8" x14ac:dyDescent="0.25">
      <c r="H134" s="75" t="str">
        <f t="shared" si="14"/>
        <v xml:space="preserve">  </v>
      </c>
    </row>
    <row r="135" spans="8:8" x14ac:dyDescent="0.25">
      <c r="H135" s="540" t="str">
        <f t="shared" si="14"/>
        <v xml:space="preserve">  </v>
      </c>
    </row>
    <row r="136" spans="8:8" x14ac:dyDescent="0.25">
      <c r="H136" s="540" t="str">
        <f t="shared" si="14"/>
        <v xml:space="preserve">  </v>
      </c>
    </row>
    <row r="137" spans="8:8" x14ac:dyDescent="0.25">
      <c r="H137" s="540" t="str">
        <f t="shared" si="14"/>
        <v xml:space="preserve">  </v>
      </c>
    </row>
    <row r="138" spans="8:8" x14ac:dyDescent="0.25">
      <c r="H138" s="540" t="str">
        <f t="shared" si="14"/>
        <v xml:space="preserve">  </v>
      </c>
    </row>
    <row r="139" spans="8:8" x14ac:dyDescent="0.25">
      <c r="H139" s="75" t="str">
        <f t="shared" si="14"/>
        <v xml:space="preserve">  </v>
      </c>
    </row>
    <row r="140" spans="8:8" x14ac:dyDescent="0.25">
      <c r="H140" s="57"/>
    </row>
    <row r="141" spans="8:8" x14ac:dyDescent="0.25">
      <c r="H141" s="57"/>
    </row>
    <row r="142" spans="8:8" x14ac:dyDescent="0.25">
      <c r="H142" s="57"/>
    </row>
    <row r="143" spans="8:8" x14ac:dyDescent="0.25">
      <c r="H143" s="57"/>
    </row>
    <row r="144" spans="8:8" x14ac:dyDescent="0.25">
      <c r="H144" s="57"/>
    </row>
    <row r="145" spans="8:8" x14ac:dyDescent="0.25">
      <c r="H145" s="57"/>
    </row>
    <row r="146" spans="8:8" x14ac:dyDescent="0.25">
      <c r="H146" s="57"/>
    </row>
    <row r="147" spans="8:8" x14ac:dyDescent="0.25">
      <c r="H147" s="57"/>
    </row>
    <row r="148" spans="8:8" x14ac:dyDescent="0.25">
      <c r="H148" s="57"/>
    </row>
  </sheetData>
  <mergeCells count="24">
    <mergeCell ref="B2:H2"/>
    <mergeCell ref="B3:H3"/>
    <mergeCell ref="C65:C66"/>
    <mergeCell ref="D65:D66"/>
    <mergeCell ref="F65:F66"/>
    <mergeCell ref="B5:B6"/>
    <mergeCell ref="C5:C6"/>
    <mergeCell ref="E65:E66"/>
    <mergeCell ref="H120:H121"/>
    <mergeCell ref="H128:H129"/>
    <mergeCell ref="H135:H136"/>
    <mergeCell ref="H137:H138"/>
    <mergeCell ref="D5:D6"/>
    <mergeCell ref="E5:E6"/>
    <mergeCell ref="F5:G5"/>
    <mergeCell ref="H65:H66"/>
    <mergeCell ref="H73:H74"/>
    <mergeCell ref="H88:H89"/>
    <mergeCell ref="H90:H91"/>
    <mergeCell ref="H95:H96"/>
    <mergeCell ref="H107:H108"/>
    <mergeCell ref="H110:H111"/>
    <mergeCell ref="G65:G66"/>
    <mergeCell ref="H5:H6"/>
  </mergeCells>
  <pageMargins left="0.25" right="0.25" top="0.75" bottom="0.75" header="0.3" footer="0.3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topLeftCell="A19" zoomScale="75" zoomScaleNormal="75" workbookViewId="0">
      <selection activeCell="I31" sqref="I31"/>
    </sheetView>
  </sheetViews>
  <sheetFormatPr defaultColWidth="9.140625" defaultRowHeight="15.75" x14ac:dyDescent="0.25"/>
  <cols>
    <col min="1" max="1" width="2.85546875" style="76" customWidth="1"/>
    <col min="2" max="2" width="6.140625" style="76" customWidth="1"/>
    <col min="3" max="3" width="81.28515625" style="76" customWidth="1"/>
    <col min="4" max="4" width="20.7109375" style="77" customWidth="1"/>
    <col min="5" max="7" width="20.7109375" style="76" customWidth="1"/>
    <col min="8" max="8" width="21.28515625" style="76" customWidth="1"/>
    <col min="9" max="9" width="11.5703125" style="76" customWidth="1"/>
    <col min="10" max="10" width="12.7109375" style="76" customWidth="1"/>
    <col min="11" max="11" width="12.28515625" style="76" customWidth="1"/>
    <col min="12" max="12" width="13.42578125" style="76" customWidth="1"/>
    <col min="13" max="13" width="11.28515625" style="76" customWidth="1"/>
    <col min="14" max="14" width="12.42578125" style="76" customWidth="1"/>
    <col min="15" max="15" width="14.42578125" style="76" customWidth="1"/>
    <col min="16" max="16" width="15.140625" style="76" customWidth="1"/>
    <col min="17" max="17" width="11.28515625" style="76" customWidth="1"/>
    <col min="18" max="18" width="13.140625" style="76" customWidth="1"/>
    <col min="19" max="19" width="13" style="76" customWidth="1"/>
    <col min="20" max="20" width="14.140625" style="76" customWidth="1"/>
    <col min="21" max="21" width="26.5703125" style="76" customWidth="1"/>
    <col min="22" max="16384" width="9.140625" style="76"/>
  </cols>
  <sheetData>
    <row r="1" spans="2:24" ht="18.75" x14ac:dyDescent="0.3">
      <c r="H1" s="78" t="s">
        <v>207</v>
      </c>
    </row>
    <row r="2" spans="2:24" ht="20.25" x14ac:dyDescent="0.3">
      <c r="B2" s="563" t="s">
        <v>35</v>
      </c>
      <c r="C2" s="563"/>
      <c r="D2" s="563"/>
      <c r="E2" s="563"/>
      <c r="F2" s="563"/>
      <c r="G2" s="563"/>
      <c r="H2" s="563"/>
      <c r="I2" s="79"/>
    </row>
    <row r="3" spans="2:24" ht="19.5" thickBot="1" x14ac:dyDescent="0.35">
      <c r="C3" s="79"/>
      <c r="D3" s="80"/>
      <c r="E3" s="79"/>
      <c r="F3" s="79"/>
      <c r="G3" s="79"/>
      <c r="H3" s="81" t="s">
        <v>2</v>
      </c>
      <c r="I3" s="79"/>
    </row>
    <row r="4" spans="2:24" ht="36.75" customHeight="1" x14ac:dyDescent="0.25">
      <c r="B4" s="564" t="s">
        <v>3</v>
      </c>
      <c r="C4" s="566" t="s">
        <v>5</v>
      </c>
      <c r="D4" s="568" t="s">
        <v>754</v>
      </c>
      <c r="E4" s="570" t="s">
        <v>755</v>
      </c>
      <c r="F4" s="572" t="s">
        <v>744</v>
      </c>
      <c r="G4" s="573"/>
      <c r="H4" s="574" t="s">
        <v>756</v>
      </c>
      <c r="I4" s="561"/>
      <c r="J4" s="562"/>
      <c r="K4" s="561"/>
      <c r="L4" s="562"/>
      <c r="M4" s="561"/>
      <c r="N4" s="562"/>
      <c r="O4" s="561"/>
      <c r="P4" s="562"/>
      <c r="Q4" s="561"/>
      <c r="R4" s="562"/>
      <c r="S4" s="562"/>
      <c r="T4" s="562"/>
      <c r="U4" s="82"/>
      <c r="V4" s="82"/>
      <c r="W4" s="82"/>
      <c r="X4" s="82"/>
    </row>
    <row r="5" spans="2:24" ht="30.75" customHeight="1" thickBot="1" x14ac:dyDescent="0.3">
      <c r="B5" s="565"/>
      <c r="C5" s="567"/>
      <c r="D5" s="569"/>
      <c r="E5" s="571"/>
      <c r="F5" s="83" t="s">
        <v>0</v>
      </c>
      <c r="G5" s="84" t="s">
        <v>44</v>
      </c>
      <c r="H5" s="575"/>
      <c r="I5" s="561"/>
      <c r="J5" s="561"/>
      <c r="K5" s="561"/>
      <c r="L5" s="561"/>
      <c r="M5" s="561"/>
      <c r="N5" s="561"/>
      <c r="O5" s="561"/>
      <c r="P5" s="562"/>
      <c r="Q5" s="561"/>
      <c r="R5" s="562"/>
      <c r="S5" s="562"/>
      <c r="T5" s="562"/>
      <c r="U5" s="82"/>
      <c r="V5" s="82"/>
      <c r="W5" s="82"/>
      <c r="X5" s="82"/>
    </row>
    <row r="6" spans="2:24" s="92" customFormat="1" ht="35.25" customHeight="1" x14ac:dyDescent="0.3">
      <c r="B6" s="85" t="s">
        <v>50</v>
      </c>
      <c r="C6" s="86" t="s">
        <v>78</v>
      </c>
      <c r="D6" s="87">
        <v>236537647</v>
      </c>
      <c r="E6" s="88">
        <v>355811930</v>
      </c>
      <c r="F6" s="89">
        <v>81687603</v>
      </c>
      <c r="G6" s="88">
        <v>65871996</v>
      </c>
      <c r="H6" s="90">
        <f t="shared" ref="H6:H37" si="0">IFERROR(G6/F6,"  ")</f>
        <v>0.80638914083450342</v>
      </c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</row>
    <row r="7" spans="2:24" s="92" customFormat="1" ht="35.25" customHeight="1" x14ac:dyDescent="0.3">
      <c r="B7" s="93" t="s">
        <v>51</v>
      </c>
      <c r="C7" s="94" t="s">
        <v>116</v>
      </c>
      <c r="D7" s="95">
        <v>328579879</v>
      </c>
      <c r="E7" s="96">
        <v>494255377</v>
      </c>
      <c r="F7" s="97">
        <v>113386263</v>
      </c>
      <c r="G7" s="96">
        <v>91179662</v>
      </c>
      <c r="H7" s="98">
        <f t="shared" si="0"/>
        <v>0.80415086966928262</v>
      </c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</row>
    <row r="8" spans="2:24" s="92" customFormat="1" ht="35.25" customHeight="1" x14ac:dyDescent="0.3">
      <c r="B8" s="93" t="s">
        <v>52</v>
      </c>
      <c r="C8" s="94" t="s">
        <v>117</v>
      </c>
      <c r="D8" s="95">
        <v>378359720</v>
      </c>
      <c r="E8" s="96">
        <f t="shared" ref="E8" si="1">E7*1.1515</f>
        <v>569135066.61549997</v>
      </c>
      <c r="F8" s="97">
        <v>130564282</v>
      </c>
      <c r="G8" s="96">
        <v>105002889</v>
      </c>
      <c r="H8" s="98">
        <f t="shared" si="0"/>
        <v>0.80422369266351112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</row>
    <row r="9" spans="2:24" s="92" customFormat="1" ht="35.25" customHeight="1" x14ac:dyDescent="0.3">
      <c r="B9" s="93" t="s">
        <v>53</v>
      </c>
      <c r="C9" s="94" t="s">
        <v>568</v>
      </c>
      <c r="D9" s="95">
        <f>D10+D11</f>
        <v>206</v>
      </c>
      <c r="E9" s="96">
        <v>235</v>
      </c>
      <c r="F9" s="97">
        <v>215</v>
      </c>
      <c r="G9" s="96">
        <f>G10+G11</f>
        <v>207</v>
      </c>
      <c r="H9" s="98">
        <f t="shared" si="0"/>
        <v>0.96279069767441861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</row>
    <row r="10" spans="2:24" s="92" customFormat="1" ht="35.25" customHeight="1" x14ac:dyDescent="0.3">
      <c r="B10" s="93" t="s">
        <v>121</v>
      </c>
      <c r="C10" s="99" t="s">
        <v>118</v>
      </c>
      <c r="D10" s="95">
        <v>182</v>
      </c>
      <c r="E10" s="96">
        <v>206</v>
      </c>
      <c r="F10" s="97">
        <v>192</v>
      </c>
      <c r="G10" s="96">
        <v>180</v>
      </c>
      <c r="H10" s="98">
        <f t="shared" si="0"/>
        <v>0.9375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</row>
    <row r="11" spans="2:24" s="92" customFormat="1" ht="35.25" customHeight="1" x14ac:dyDescent="0.3">
      <c r="B11" s="93" t="s">
        <v>120</v>
      </c>
      <c r="C11" s="99" t="s">
        <v>119</v>
      </c>
      <c r="D11" s="95">
        <v>24</v>
      </c>
      <c r="E11" s="96">
        <f t="shared" ref="E11" si="2">E9-E10</f>
        <v>29</v>
      </c>
      <c r="F11" s="97">
        <v>23</v>
      </c>
      <c r="G11" s="96">
        <v>27</v>
      </c>
      <c r="H11" s="98">
        <f t="shared" si="0"/>
        <v>1.173913043478261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</row>
    <row r="12" spans="2:24" s="92" customFormat="1" ht="35.25" customHeight="1" x14ac:dyDescent="0.3">
      <c r="B12" s="93" t="s">
        <v>94</v>
      </c>
      <c r="C12" s="100" t="s">
        <v>6</v>
      </c>
      <c r="D12" s="95"/>
      <c r="E12" s="96"/>
      <c r="F12" s="97"/>
      <c r="G12" s="96"/>
      <c r="H12" s="98" t="str">
        <f t="shared" si="0"/>
        <v xml:space="preserve">  </v>
      </c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</row>
    <row r="13" spans="2:24" s="92" customFormat="1" ht="35.25" customHeight="1" x14ac:dyDescent="0.3">
      <c r="B13" s="93" t="s">
        <v>95</v>
      </c>
      <c r="C13" s="100" t="s">
        <v>67</v>
      </c>
      <c r="D13" s="101"/>
      <c r="E13" s="102"/>
      <c r="F13" s="97"/>
      <c r="G13" s="96"/>
      <c r="H13" s="98" t="str">
        <f t="shared" si="0"/>
        <v xml:space="preserve">  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</row>
    <row r="14" spans="2:24" s="92" customFormat="1" ht="35.25" customHeight="1" x14ac:dyDescent="0.3">
      <c r="B14" s="93" t="s">
        <v>96</v>
      </c>
      <c r="C14" s="100" t="s">
        <v>7</v>
      </c>
      <c r="D14" s="101"/>
      <c r="E14" s="102"/>
      <c r="F14" s="97"/>
      <c r="G14" s="96"/>
      <c r="H14" s="98" t="str">
        <f t="shared" si="0"/>
        <v xml:space="preserve">  </v>
      </c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</row>
    <row r="15" spans="2:24" s="92" customFormat="1" ht="35.25" customHeight="1" x14ac:dyDescent="0.3">
      <c r="B15" s="93" t="s">
        <v>97</v>
      </c>
      <c r="C15" s="100" t="s">
        <v>68</v>
      </c>
      <c r="D15" s="101"/>
      <c r="E15" s="102"/>
      <c r="F15" s="97"/>
      <c r="G15" s="96"/>
      <c r="H15" s="98" t="str">
        <f t="shared" si="0"/>
        <v xml:space="preserve">  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</row>
    <row r="16" spans="2:24" s="92" customFormat="1" ht="35.25" customHeight="1" x14ac:dyDescent="0.3">
      <c r="B16" s="93" t="s">
        <v>98</v>
      </c>
      <c r="C16" s="94" t="s">
        <v>8</v>
      </c>
      <c r="D16" s="101"/>
      <c r="E16" s="102"/>
      <c r="F16" s="97"/>
      <c r="G16" s="96"/>
      <c r="H16" s="98" t="str">
        <f t="shared" si="0"/>
        <v xml:space="preserve">  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</row>
    <row r="17" spans="2:24" s="92" customFormat="1" ht="35.25" customHeight="1" x14ac:dyDescent="0.3">
      <c r="B17" s="93" t="s">
        <v>99</v>
      </c>
      <c r="C17" s="94" t="s">
        <v>69</v>
      </c>
      <c r="D17" s="95"/>
      <c r="E17" s="96"/>
      <c r="F17" s="97"/>
      <c r="G17" s="96"/>
      <c r="H17" s="98" t="str">
        <f t="shared" si="0"/>
        <v xml:space="preserve">  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</row>
    <row r="18" spans="2:24" s="92" customFormat="1" ht="35.25" customHeight="1" x14ac:dyDescent="0.3">
      <c r="B18" s="93" t="s">
        <v>100</v>
      </c>
      <c r="C18" s="94" t="s">
        <v>9</v>
      </c>
      <c r="D18" s="95">
        <v>972222</v>
      </c>
      <c r="E18" s="96">
        <v>2500000</v>
      </c>
      <c r="F18" s="97">
        <v>600000</v>
      </c>
      <c r="G18" s="96">
        <v>0</v>
      </c>
      <c r="H18" s="98">
        <f t="shared" si="0"/>
        <v>0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</row>
    <row r="19" spans="2:24" s="92" customFormat="1" ht="35.25" customHeight="1" x14ac:dyDescent="0.3">
      <c r="B19" s="93" t="s">
        <v>101</v>
      </c>
      <c r="C19" s="100" t="s">
        <v>70</v>
      </c>
      <c r="D19" s="95">
        <v>3</v>
      </c>
      <c r="E19" s="96">
        <v>3</v>
      </c>
      <c r="F19" s="97">
        <v>3</v>
      </c>
      <c r="G19" s="96"/>
      <c r="H19" s="98">
        <f t="shared" si="0"/>
        <v>0</v>
      </c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</row>
    <row r="20" spans="2:24" s="92" customFormat="1" ht="35.25" customHeight="1" x14ac:dyDescent="0.3">
      <c r="B20" s="93" t="s">
        <v>102</v>
      </c>
      <c r="C20" s="94" t="s">
        <v>80</v>
      </c>
      <c r="D20" s="95"/>
      <c r="E20" s="96"/>
      <c r="F20" s="97"/>
      <c r="G20" s="96"/>
      <c r="H20" s="98" t="str">
        <f t="shared" si="0"/>
        <v xml:space="preserve">  </v>
      </c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</row>
    <row r="21" spans="2:24" s="92" customFormat="1" ht="35.25" customHeight="1" x14ac:dyDescent="0.3">
      <c r="B21" s="93" t="s">
        <v>59</v>
      </c>
      <c r="C21" s="94" t="s">
        <v>79</v>
      </c>
      <c r="D21" s="95"/>
      <c r="E21" s="96"/>
      <c r="F21" s="97"/>
      <c r="G21" s="96"/>
      <c r="H21" s="98" t="str">
        <f t="shared" si="0"/>
        <v xml:space="preserve">  </v>
      </c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</row>
    <row r="22" spans="2:24" s="92" customFormat="1" ht="35.25" customHeight="1" x14ac:dyDescent="0.3">
      <c r="B22" s="93" t="s">
        <v>103</v>
      </c>
      <c r="C22" s="94" t="s">
        <v>71</v>
      </c>
      <c r="D22" s="95"/>
      <c r="E22" s="375"/>
      <c r="F22" s="376"/>
      <c r="G22" s="96"/>
      <c r="H22" s="98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</row>
    <row r="23" spans="2:24" s="92" customFormat="1" ht="35.25" customHeight="1" x14ac:dyDescent="0.3">
      <c r="B23" s="93" t="s">
        <v>104</v>
      </c>
      <c r="C23" s="94" t="s">
        <v>72</v>
      </c>
      <c r="D23" s="95"/>
      <c r="E23" s="375"/>
      <c r="F23" s="376"/>
      <c r="G23" s="96"/>
      <c r="H23" s="98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</row>
    <row r="24" spans="2:24" s="92" customFormat="1" ht="35.25" customHeight="1" x14ac:dyDescent="0.3">
      <c r="B24" s="93" t="s">
        <v>105</v>
      </c>
      <c r="C24" s="94" t="s">
        <v>73</v>
      </c>
      <c r="D24" s="95">
        <v>2500000</v>
      </c>
      <c r="E24" s="96">
        <v>2500000</v>
      </c>
      <c r="F24" s="97">
        <v>625000</v>
      </c>
      <c r="G24" s="96">
        <v>625000</v>
      </c>
      <c r="H24" s="98">
        <f t="shared" si="0"/>
        <v>1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</row>
    <row r="25" spans="2:24" s="92" customFormat="1" ht="35.25" customHeight="1" x14ac:dyDescent="0.3">
      <c r="B25" s="93" t="s">
        <v>106</v>
      </c>
      <c r="C25" s="94" t="s">
        <v>74</v>
      </c>
      <c r="D25" s="95">
        <v>3</v>
      </c>
      <c r="E25" s="95">
        <v>3</v>
      </c>
      <c r="F25" s="95">
        <v>3</v>
      </c>
      <c r="G25" s="95">
        <v>3</v>
      </c>
      <c r="H25" s="98">
        <f t="shared" si="0"/>
        <v>1</v>
      </c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</row>
    <row r="26" spans="2:24" s="92" customFormat="1" ht="35.25" customHeight="1" x14ac:dyDescent="0.3">
      <c r="B26" s="93" t="s">
        <v>107</v>
      </c>
      <c r="C26" s="94" t="s">
        <v>10</v>
      </c>
      <c r="D26" s="95">
        <v>16233613</v>
      </c>
      <c r="E26" s="96">
        <v>20000000</v>
      </c>
      <c r="F26" s="97">
        <v>4500000</v>
      </c>
      <c r="G26" s="96">
        <v>3939211</v>
      </c>
      <c r="H26" s="98">
        <f t="shared" si="0"/>
        <v>0.87538022222222223</v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</row>
    <row r="27" spans="2:24" s="92" customFormat="1" ht="35.25" customHeight="1" x14ac:dyDescent="0.3">
      <c r="B27" s="93" t="s">
        <v>108</v>
      </c>
      <c r="C27" s="94" t="s">
        <v>75</v>
      </c>
      <c r="D27" s="95">
        <v>924530</v>
      </c>
      <c r="E27" s="96">
        <v>1200000</v>
      </c>
      <c r="F27" s="97">
        <v>300000</v>
      </c>
      <c r="G27" s="96">
        <v>25888</v>
      </c>
      <c r="H27" s="98">
        <f t="shared" si="0"/>
        <v>8.6293333333333333E-2</v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</row>
    <row r="28" spans="2:24" s="104" customFormat="1" ht="35.25" customHeight="1" x14ac:dyDescent="0.2">
      <c r="B28" s="93" t="s">
        <v>109</v>
      </c>
      <c r="C28" s="100" t="s">
        <v>76</v>
      </c>
      <c r="D28" s="95"/>
      <c r="E28" s="96"/>
      <c r="F28" s="97"/>
      <c r="G28" s="96"/>
      <c r="H28" s="98" t="str">
        <f t="shared" si="0"/>
        <v xml:space="preserve">  </v>
      </c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</row>
    <row r="29" spans="2:24" s="92" customFormat="1" ht="35.25" customHeight="1" x14ac:dyDescent="0.3">
      <c r="B29" s="93" t="s">
        <v>110</v>
      </c>
      <c r="C29" s="94" t="s">
        <v>11</v>
      </c>
      <c r="D29" s="95">
        <v>3217531</v>
      </c>
      <c r="E29" s="96">
        <v>4000000</v>
      </c>
      <c r="F29" s="97">
        <v>1600000</v>
      </c>
      <c r="G29" s="96">
        <v>531001</v>
      </c>
      <c r="H29" s="98">
        <f t="shared" si="0"/>
        <v>0.33187562500000001</v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</row>
    <row r="30" spans="2:24" s="92" customFormat="1" ht="35.25" customHeight="1" x14ac:dyDescent="0.3">
      <c r="B30" s="93" t="s">
        <v>111</v>
      </c>
      <c r="C30" s="94" t="s">
        <v>45</v>
      </c>
      <c r="D30" s="95"/>
      <c r="E30" s="96"/>
      <c r="F30" s="97"/>
      <c r="G30" s="96"/>
      <c r="H30" s="98" t="str">
        <f t="shared" si="0"/>
        <v xml:space="preserve">  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</row>
    <row r="31" spans="2:24" s="92" customFormat="1" ht="35.25" customHeight="1" x14ac:dyDescent="0.3">
      <c r="B31" s="93" t="s">
        <v>60</v>
      </c>
      <c r="C31" s="94" t="s">
        <v>12</v>
      </c>
      <c r="D31" s="95">
        <v>1419811</v>
      </c>
      <c r="E31" s="96">
        <v>1500000</v>
      </c>
      <c r="F31" s="97">
        <v>0</v>
      </c>
      <c r="G31" s="96">
        <v>0</v>
      </c>
      <c r="H31" s="98" t="str">
        <f t="shared" si="0"/>
        <v xml:space="preserve">  </v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</row>
    <row r="32" spans="2:24" s="92" customFormat="1" ht="35.25" customHeight="1" x14ac:dyDescent="0.3">
      <c r="B32" s="93" t="s">
        <v>112</v>
      </c>
      <c r="C32" s="94" t="s">
        <v>45</v>
      </c>
      <c r="D32" s="95"/>
      <c r="E32" s="96"/>
      <c r="F32" s="97"/>
      <c r="G32" s="96"/>
      <c r="H32" s="98" t="str">
        <f t="shared" si="0"/>
        <v xml:space="preserve">  </v>
      </c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</row>
    <row r="33" spans="2:24" s="92" customFormat="1" ht="35.25" customHeight="1" x14ac:dyDescent="0.3">
      <c r="B33" s="93" t="s">
        <v>113</v>
      </c>
      <c r="C33" s="94" t="s">
        <v>13</v>
      </c>
      <c r="D33" s="95"/>
      <c r="E33" s="96"/>
      <c r="F33" s="97"/>
      <c r="G33" s="96"/>
      <c r="H33" s="98" t="str">
        <f t="shared" si="0"/>
        <v xml:space="preserve">  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</row>
    <row r="34" spans="2:24" s="92" customFormat="1" ht="35.25" customHeight="1" x14ac:dyDescent="0.3">
      <c r="B34" s="93" t="s">
        <v>114</v>
      </c>
      <c r="C34" s="94" t="s">
        <v>14</v>
      </c>
      <c r="D34" s="95">
        <v>1581263</v>
      </c>
      <c r="E34" s="96">
        <v>12000000</v>
      </c>
      <c r="F34" s="97">
        <v>900000</v>
      </c>
      <c r="G34" s="96">
        <v>758194</v>
      </c>
      <c r="H34" s="98">
        <f t="shared" si="0"/>
        <v>0.84243777777777773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</row>
    <row r="35" spans="2:24" s="92" customFormat="1" ht="35.25" customHeight="1" x14ac:dyDescent="0.3">
      <c r="B35" s="93" t="s">
        <v>115</v>
      </c>
      <c r="C35" s="94" t="s">
        <v>15</v>
      </c>
      <c r="D35" s="95"/>
      <c r="E35" s="96"/>
      <c r="F35" s="97"/>
      <c r="G35" s="96"/>
      <c r="H35" s="98" t="str">
        <f t="shared" si="0"/>
        <v xml:space="preserve">  </v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</row>
    <row r="36" spans="2:24" s="92" customFormat="1" ht="35.25" customHeight="1" x14ac:dyDescent="0.3">
      <c r="B36" s="93" t="s">
        <v>61</v>
      </c>
      <c r="C36" s="94" t="s">
        <v>16</v>
      </c>
      <c r="D36" s="95">
        <v>1253000</v>
      </c>
      <c r="E36" s="96">
        <v>5000000</v>
      </c>
      <c r="F36" s="97">
        <v>500000</v>
      </c>
      <c r="G36" s="96">
        <v>0</v>
      </c>
      <c r="H36" s="98">
        <f t="shared" si="0"/>
        <v>0</v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</row>
    <row r="37" spans="2:24" s="92" customFormat="1" ht="35.25" customHeight="1" thickBot="1" x14ac:dyDescent="0.35">
      <c r="B37" s="105" t="s">
        <v>266</v>
      </c>
      <c r="C37" s="106" t="s">
        <v>265</v>
      </c>
      <c r="D37" s="107">
        <v>565653</v>
      </c>
      <c r="E37" s="108">
        <v>1000000</v>
      </c>
      <c r="F37" s="109">
        <v>300000</v>
      </c>
      <c r="G37" s="108">
        <v>15000</v>
      </c>
      <c r="H37" s="110">
        <f t="shared" si="0"/>
        <v>0.05</v>
      </c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</row>
    <row r="38" spans="2:24" s="92" customFormat="1" ht="15.75" customHeight="1" x14ac:dyDescent="0.3">
      <c r="B38" s="111"/>
      <c r="C38" s="112"/>
      <c r="D38" s="113">
        <f>D8+D18+D24+D26+D27+D34+D36+D29+D31</f>
        <v>406461690</v>
      </c>
      <c r="E38" s="113">
        <f>E8+E18+E24+E26+E27+E34+E36+E29+E31</f>
        <v>617835066.61549997</v>
      </c>
      <c r="F38" s="113">
        <f>F8+F18+F24+F26+F27+F34+F36+F29+F31</f>
        <v>139589282</v>
      </c>
      <c r="G38" s="113">
        <f t="shared" ref="G38" si="3">G8+G18+G24+G26+G27+G34+G36+G29+G31</f>
        <v>110882183</v>
      </c>
      <c r="H38" s="113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</row>
    <row r="39" spans="2:24" s="92" customFormat="1" ht="20.100000000000001" customHeight="1" x14ac:dyDescent="0.3">
      <c r="B39" s="111"/>
      <c r="C39" s="39" t="s">
        <v>573</v>
      </c>
      <c r="D39" s="114"/>
      <c r="E39" s="115"/>
      <c r="F39" s="116"/>
      <c r="G39" s="111"/>
      <c r="H39" s="11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</row>
    <row r="40" spans="2:24" s="92" customFormat="1" ht="20.100000000000001" customHeight="1" x14ac:dyDescent="0.3">
      <c r="B40" s="111"/>
      <c r="C40" s="115" t="s">
        <v>569</v>
      </c>
      <c r="D40" s="114"/>
      <c r="E40" s="115"/>
      <c r="F40" s="116"/>
      <c r="G40" s="111"/>
      <c r="H40" s="11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</row>
    <row r="41" spans="2:24" s="92" customFormat="1" ht="20.100000000000001" customHeight="1" x14ac:dyDescent="0.3">
      <c r="B41" s="111"/>
      <c r="C41" s="558" t="s">
        <v>678</v>
      </c>
      <c r="D41" s="558"/>
      <c r="E41" s="558"/>
      <c r="F41" s="558"/>
      <c r="G41" s="111"/>
      <c r="H41" s="11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</row>
    <row r="42" spans="2:24" x14ac:dyDescent="0.25">
      <c r="B42" s="117"/>
      <c r="C42" s="118"/>
      <c r="D42" s="119"/>
      <c r="E42" s="118"/>
      <c r="F42" s="117"/>
      <c r="G42" s="117"/>
      <c r="H42" s="117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</row>
    <row r="43" spans="2:24" x14ac:dyDescent="0.25">
      <c r="B43" s="559"/>
      <c r="C43" s="559"/>
      <c r="D43" s="39"/>
      <c r="E43" s="560"/>
      <c r="F43" s="560"/>
      <c r="G43" s="560"/>
      <c r="H43" s="560"/>
      <c r="I43" s="12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</row>
    <row r="44" spans="2:24" ht="24" customHeight="1" x14ac:dyDescent="0.25">
      <c r="B44" s="39"/>
      <c r="C44" s="39"/>
      <c r="D44" s="120"/>
      <c r="F44" s="39"/>
      <c r="G44" s="39"/>
      <c r="H44" s="39"/>
      <c r="I44" s="39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</row>
    <row r="45" spans="2:24" x14ac:dyDescent="0.25">
      <c r="B45" s="117"/>
      <c r="C45" s="118"/>
      <c r="D45" s="119"/>
      <c r="E45" s="118"/>
      <c r="F45" s="117"/>
      <c r="G45" s="117"/>
      <c r="H45" s="117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</row>
    <row r="46" spans="2:24" x14ac:dyDescent="0.25">
      <c r="B46" s="117"/>
      <c r="C46" s="82"/>
      <c r="D46" s="121"/>
      <c r="E46" s="82"/>
      <c r="F46" s="117"/>
      <c r="G46" s="117"/>
      <c r="H46" s="117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</row>
    <row r="47" spans="2:24" x14ac:dyDescent="0.25">
      <c r="B47" s="117"/>
      <c r="C47" s="82"/>
      <c r="D47" s="121"/>
      <c r="E47" s="82"/>
      <c r="F47" s="117"/>
      <c r="G47" s="117"/>
      <c r="H47" s="117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</row>
    <row r="48" spans="2:24" x14ac:dyDescent="0.25">
      <c r="B48" s="117"/>
      <c r="C48" s="82"/>
      <c r="D48" s="121"/>
      <c r="E48" s="82"/>
      <c r="F48" s="117"/>
      <c r="G48" s="117"/>
      <c r="H48" s="117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</row>
    <row r="49" spans="2:24" x14ac:dyDescent="0.25">
      <c r="B49" s="117"/>
      <c r="C49" s="118"/>
      <c r="D49" s="119"/>
      <c r="E49" s="118"/>
      <c r="F49" s="117"/>
      <c r="G49" s="117"/>
      <c r="H49" s="117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</row>
    <row r="50" spans="2:24" x14ac:dyDescent="0.25">
      <c r="B50" s="117"/>
      <c r="C50" s="118"/>
      <c r="D50" s="119"/>
      <c r="E50" s="118"/>
      <c r="F50" s="117"/>
      <c r="G50" s="117"/>
      <c r="H50" s="117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</row>
    <row r="51" spans="2:24" x14ac:dyDescent="0.25">
      <c r="B51" s="117"/>
      <c r="C51" s="118"/>
      <c r="D51" s="119"/>
      <c r="E51" s="118"/>
      <c r="F51" s="117"/>
      <c r="G51" s="117"/>
      <c r="H51" s="117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</row>
    <row r="52" spans="2:24" x14ac:dyDescent="0.25">
      <c r="B52" s="117"/>
      <c r="C52" s="118"/>
      <c r="D52" s="119"/>
      <c r="E52" s="118"/>
      <c r="F52" s="117"/>
      <c r="G52" s="117"/>
      <c r="H52" s="117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</row>
    <row r="53" spans="2:24" x14ac:dyDescent="0.25">
      <c r="B53" s="117"/>
      <c r="C53" s="118"/>
      <c r="D53" s="119"/>
      <c r="E53" s="118"/>
      <c r="F53" s="117"/>
      <c r="G53" s="117"/>
      <c r="H53" s="117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</row>
    <row r="54" spans="2:24" x14ac:dyDescent="0.25">
      <c r="B54" s="117"/>
      <c r="C54" s="118"/>
      <c r="D54" s="119"/>
      <c r="E54" s="118"/>
      <c r="F54" s="117"/>
      <c r="G54" s="117"/>
      <c r="H54" s="117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</row>
    <row r="55" spans="2:24" x14ac:dyDescent="0.25">
      <c r="B55" s="117"/>
      <c r="C55" s="82"/>
      <c r="D55" s="121"/>
      <c r="E55" s="82"/>
      <c r="F55" s="117"/>
      <c r="G55" s="117"/>
      <c r="H55" s="117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</row>
    <row r="56" spans="2:24" x14ac:dyDescent="0.25">
      <c r="B56" s="117"/>
      <c r="C56" s="82"/>
      <c r="D56" s="121"/>
      <c r="E56" s="82"/>
      <c r="F56" s="117"/>
      <c r="G56" s="117"/>
      <c r="H56" s="117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</row>
    <row r="57" spans="2:24" x14ac:dyDescent="0.25">
      <c r="B57" s="117"/>
      <c r="C57" s="82"/>
      <c r="D57" s="121"/>
      <c r="E57" s="82"/>
      <c r="F57" s="117"/>
      <c r="G57" s="117"/>
      <c r="H57" s="117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</row>
    <row r="58" spans="2:24" x14ac:dyDescent="0.25">
      <c r="B58" s="117"/>
      <c r="C58" s="118"/>
      <c r="D58" s="119"/>
      <c r="E58" s="118"/>
      <c r="F58" s="117"/>
      <c r="G58" s="117"/>
      <c r="H58" s="117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</row>
    <row r="59" spans="2:24" x14ac:dyDescent="0.25">
      <c r="B59" s="117"/>
      <c r="C59" s="118"/>
      <c r="D59" s="119"/>
      <c r="E59" s="118"/>
      <c r="F59" s="117"/>
      <c r="G59" s="117"/>
      <c r="H59" s="117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</row>
    <row r="60" spans="2:24" x14ac:dyDescent="0.25">
      <c r="B60" s="117"/>
      <c r="C60" s="118"/>
      <c r="D60" s="119"/>
      <c r="E60" s="118"/>
      <c r="F60" s="117"/>
      <c r="G60" s="117"/>
      <c r="H60" s="117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</row>
    <row r="61" spans="2:24" x14ac:dyDescent="0.25">
      <c r="B61" s="117"/>
      <c r="C61" s="118"/>
      <c r="D61" s="119"/>
      <c r="E61" s="118"/>
      <c r="F61" s="117"/>
      <c r="G61" s="117"/>
      <c r="H61" s="117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</row>
    <row r="62" spans="2:24" x14ac:dyDescent="0.25">
      <c r="B62" s="82"/>
      <c r="C62" s="82"/>
      <c r="D62" s="121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</row>
    <row r="63" spans="2:24" x14ac:dyDescent="0.25">
      <c r="B63" s="82"/>
      <c r="C63" s="82"/>
      <c r="D63" s="121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</row>
    <row r="64" spans="2:24" x14ac:dyDescent="0.25">
      <c r="B64" s="82"/>
      <c r="C64" s="82"/>
      <c r="D64" s="121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</row>
    <row r="65" spans="2:16" x14ac:dyDescent="0.25">
      <c r="B65" s="82"/>
      <c r="C65" s="82"/>
      <c r="D65" s="121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</row>
    <row r="66" spans="2:16" x14ac:dyDescent="0.25">
      <c r="B66" s="82"/>
      <c r="C66" s="82"/>
      <c r="D66" s="121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</row>
    <row r="67" spans="2:16" x14ac:dyDescent="0.25">
      <c r="B67" s="82"/>
      <c r="C67" s="82"/>
      <c r="D67" s="121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spans="2:16" x14ac:dyDescent="0.25">
      <c r="B68" s="82"/>
      <c r="C68" s="82"/>
      <c r="D68" s="121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</row>
    <row r="69" spans="2:16" x14ac:dyDescent="0.25">
      <c r="B69" s="82"/>
      <c r="C69" s="82"/>
      <c r="D69" s="121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</row>
    <row r="70" spans="2:16" x14ac:dyDescent="0.25">
      <c r="B70" s="82"/>
      <c r="C70" s="82"/>
      <c r="D70" s="121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</row>
    <row r="71" spans="2:16" x14ac:dyDescent="0.25">
      <c r="B71" s="82"/>
      <c r="C71" s="82"/>
      <c r="D71" s="121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</row>
    <row r="72" spans="2:16" x14ac:dyDescent="0.25">
      <c r="B72" s="82"/>
      <c r="C72" s="82"/>
      <c r="D72" s="121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</row>
    <row r="73" spans="2:16" x14ac:dyDescent="0.25">
      <c r="B73" s="82"/>
      <c r="C73" s="82"/>
      <c r="D73" s="121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</row>
    <row r="74" spans="2:16" x14ac:dyDescent="0.25">
      <c r="B74" s="82"/>
      <c r="C74" s="82"/>
      <c r="D74" s="121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</row>
    <row r="75" spans="2:16" x14ac:dyDescent="0.25">
      <c r="B75" s="82"/>
      <c r="C75" s="82"/>
      <c r="D75" s="121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</row>
    <row r="76" spans="2:16" x14ac:dyDescent="0.25">
      <c r="B76" s="82"/>
      <c r="C76" s="82"/>
      <c r="D76" s="121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</row>
    <row r="77" spans="2:16" x14ac:dyDescent="0.25">
      <c r="B77" s="82"/>
      <c r="C77" s="82"/>
      <c r="D77" s="121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</row>
    <row r="78" spans="2:16" x14ac:dyDescent="0.25">
      <c r="B78" s="82"/>
      <c r="C78" s="82"/>
      <c r="D78" s="121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</row>
    <row r="79" spans="2:16" x14ac:dyDescent="0.25">
      <c r="B79" s="82"/>
      <c r="C79" s="82"/>
      <c r="D79" s="121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</row>
    <row r="80" spans="2:16" x14ac:dyDescent="0.25">
      <c r="B80" s="82"/>
      <c r="C80" s="82"/>
      <c r="D80" s="121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</row>
    <row r="81" spans="2:16" x14ac:dyDescent="0.25">
      <c r="B81" s="82"/>
      <c r="C81" s="82"/>
      <c r="D81" s="121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</row>
    <row r="82" spans="2:16" x14ac:dyDescent="0.25">
      <c r="B82" s="82"/>
      <c r="C82" s="82"/>
      <c r="D82" s="121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</row>
    <row r="83" spans="2:16" x14ac:dyDescent="0.25">
      <c r="B83" s="82"/>
      <c r="C83" s="82"/>
      <c r="D83" s="121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</row>
    <row r="84" spans="2:16" x14ac:dyDescent="0.25">
      <c r="B84" s="82"/>
      <c r="C84" s="82"/>
      <c r="D84" s="121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</row>
    <row r="85" spans="2:16" x14ac:dyDescent="0.25">
      <c r="B85" s="82"/>
      <c r="C85" s="82"/>
      <c r="D85" s="121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</row>
    <row r="86" spans="2:16" x14ac:dyDescent="0.25">
      <c r="B86" s="82"/>
      <c r="C86" s="82"/>
      <c r="D86" s="121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</row>
    <row r="87" spans="2:16" x14ac:dyDescent="0.25">
      <c r="B87" s="82"/>
      <c r="C87" s="82"/>
      <c r="D87" s="121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</row>
    <row r="88" spans="2:16" x14ac:dyDescent="0.25">
      <c r="B88" s="82"/>
      <c r="C88" s="82"/>
      <c r="D88" s="121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</row>
    <row r="89" spans="2:16" x14ac:dyDescent="0.25">
      <c r="B89" s="82"/>
      <c r="C89" s="82"/>
      <c r="D89" s="121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</row>
    <row r="90" spans="2:16" x14ac:dyDescent="0.25">
      <c r="B90" s="82"/>
      <c r="C90" s="82"/>
      <c r="D90" s="121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</row>
    <row r="91" spans="2:16" x14ac:dyDescent="0.25">
      <c r="B91" s="82"/>
      <c r="C91" s="82"/>
      <c r="D91" s="121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</row>
    <row r="92" spans="2:16" x14ac:dyDescent="0.25">
      <c r="B92" s="82"/>
      <c r="C92" s="82"/>
      <c r="D92" s="121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</row>
    <row r="93" spans="2:16" x14ac:dyDescent="0.25">
      <c r="B93" s="82"/>
      <c r="C93" s="82"/>
      <c r="D93" s="121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spans="2:16" x14ac:dyDescent="0.25">
      <c r="B94" s="82"/>
      <c r="C94" s="82"/>
      <c r="D94" s="121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spans="2:16" x14ac:dyDescent="0.25">
      <c r="B95" s="82"/>
      <c r="C95" s="82"/>
      <c r="D95" s="121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spans="2:16" x14ac:dyDescent="0.25">
      <c r="B96" s="82"/>
      <c r="C96" s="82"/>
      <c r="D96" s="121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  <row r="97" spans="2:16" x14ac:dyDescent="0.25">
      <c r="B97" s="82"/>
      <c r="C97" s="82"/>
      <c r="D97" s="121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.25" right="0.25" top="0.75" bottom="0.75" header="0.3" footer="0.3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view="pageBreakPreview" zoomScale="86" zoomScaleNormal="75" zoomScaleSheetLayoutView="86" workbookViewId="0">
      <selection activeCell="I28" sqref="I28"/>
    </sheetView>
  </sheetViews>
  <sheetFormatPr defaultColWidth="9.140625" defaultRowHeight="15.75" x14ac:dyDescent="0.25"/>
  <cols>
    <col min="1" max="1" width="3.140625" style="76" customWidth="1"/>
    <col min="2" max="2" width="9.140625" style="76"/>
    <col min="3" max="3" width="50.7109375" style="76" customWidth="1"/>
    <col min="4" max="5" width="12.7109375" style="76" customWidth="1"/>
    <col min="6" max="6" width="15.42578125" style="76" customWidth="1"/>
    <col min="7" max="8" width="12.7109375" style="76" customWidth="1"/>
    <col min="9" max="9" width="15.42578125" style="76" customWidth="1"/>
    <col min="10" max="11" width="12.7109375" style="76" customWidth="1"/>
    <col min="12" max="12" width="15.42578125" style="76" customWidth="1"/>
    <col min="13" max="13" width="35" style="82" customWidth="1"/>
    <col min="14" max="14" width="14.7109375" style="82" customWidth="1"/>
    <col min="15" max="15" width="15.85546875" style="82" customWidth="1"/>
    <col min="16" max="16" width="12.28515625" style="76" customWidth="1"/>
    <col min="17" max="17" width="13.42578125" style="76" customWidth="1"/>
    <col min="18" max="18" width="11.28515625" style="76" customWidth="1"/>
    <col min="19" max="19" width="12.42578125" style="76" customWidth="1"/>
    <col min="20" max="20" width="14.42578125" style="76" customWidth="1"/>
    <col min="21" max="21" width="15.140625" style="76" customWidth="1"/>
    <col min="22" max="22" width="11.28515625" style="76" customWidth="1"/>
    <col min="23" max="23" width="13.140625" style="76" customWidth="1"/>
    <col min="24" max="24" width="13" style="76" customWidth="1"/>
    <col min="25" max="25" width="14.140625" style="76" customWidth="1"/>
    <col min="26" max="26" width="26.5703125" style="76" customWidth="1"/>
    <col min="27" max="16384" width="9.140625" style="76"/>
  </cols>
  <sheetData>
    <row r="2" spans="2:24" ht="18.75" x14ac:dyDescent="0.3">
      <c r="L2" s="78" t="s">
        <v>206</v>
      </c>
    </row>
    <row r="4" spans="2:24" ht="18.75" x14ac:dyDescent="0.3">
      <c r="B4" s="582" t="s">
        <v>36</v>
      </c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122"/>
      <c r="N4" s="122"/>
      <c r="O4" s="122"/>
    </row>
    <row r="5" spans="2:24" ht="16.5" customHeight="1" thickBot="1" x14ac:dyDescent="0.35"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4"/>
    </row>
    <row r="6" spans="2:24" ht="25.5" customHeight="1" x14ac:dyDescent="0.25">
      <c r="B6" s="584" t="s">
        <v>3</v>
      </c>
      <c r="C6" s="584" t="s">
        <v>122</v>
      </c>
      <c r="D6" s="586" t="s">
        <v>262</v>
      </c>
      <c r="E6" s="587"/>
      <c r="F6" s="588"/>
      <c r="G6" s="586" t="s">
        <v>263</v>
      </c>
      <c r="H6" s="587"/>
      <c r="I6" s="588"/>
      <c r="J6" s="587" t="s">
        <v>210</v>
      </c>
      <c r="K6" s="587"/>
      <c r="L6" s="588"/>
      <c r="M6" s="125"/>
      <c r="N6" s="125"/>
      <c r="O6" s="561"/>
      <c r="P6" s="562"/>
      <c r="Q6" s="561"/>
      <c r="R6" s="562"/>
      <c r="S6" s="561"/>
      <c r="T6" s="562"/>
      <c r="U6" s="561"/>
      <c r="V6" s="562"/>
      <c r="W6" s="562"/>
      <c r="X6" s="562"/>
    </row>
    <row r="7" spans="2:24" ht="36.75" customHeight="1" thickBot="1" x14ac:dyDescent="0.3">
      <c r="B7" s="585"/>
      <c r="C7" s="585"/>
      <c r="D7" s="589"/>
      <c r="E7" s="590"/>
      <c r="F7" s="591"/>
      <c r="G7" s="589"/>
      <c r="H7" s="590"/>
      <c r="I7" s="591"/>
      <c r="J7" s="590"/>
      <c r="K7" s="590"/>
      <c r="L7" s="591"/>
      <c r="M7" s="126"/>
      <c r="N7" s="125"/>
      <c r="O7" s="561"/>
      <c r="P7" s="561"/>
      <c r="Q7" s="561"/>
      <c r="R7" s="561"/>
      <c r="S7" s="561"/>
      <c r="T7" s="562"/>
      <c r="U7" s="561"/>
      <c r="V7" s="562"/>
      <c r="W7" s="562"/>
      <c r="X7" s="562"/>
    </row>
    <row r="8" spans="2:24" s="92" customFormat="1" ht="36.75" customHeight="1" x14ac:dyDescent="0.3">
      <c r="B8" s="127"/>
      <c r="C8" s="128" t="s">
        <v>739</v>
      </c>
      <c r="D8" s="592">
        <v>182</v>
      </c>
      <c r="E8" s="593"/>
      <c r="F8" s="594"/>
      <c r="G8" s="592">
        <v>24</v>
      </c>
      <c r="H8" s="593"/>
      <c r="I8" s="594"/>
      <c r="J8" s="592"/>
      <c r="K8" s="593"/>
      <c r="L8" s="594"/>
      <c r="M8" s="129"/>
      <c r="N8" s="129"/>
      <c r="O8" s="130"/>
      <c r="P8" s="130"/>
      <c r="Q8" s="130"/>
      <c r="R8" s="130"/>
      <c r="S8" s="130"/>
      <c r="T8" s="111"/>
      <c r="U8" s="130"/>
      <c r="V8" s="111"/>
      <c r="W8" s="111"/>
      <c r="X8" s="111"/>
    </row>
    <row r="9" spans="2:24" s="92" customFormat="1" ht="24.95" customHeight="1" x14ac:dyDescent="0.3">
      <c r="B9" s="131"/>
      <c r="C9" s="132" t="s">
        <v>17</v>
      </c>
      <c r="D9" s="583"/>
      <c r="E9" s="580"/>
      <c r="F9" s="581"/>
      <c r="G9" s="579"/>
      <c r="H9" s="580"/>
      <c r="I9" s="581"/>
      <c r="J9" s="579"/>
      <c r="K9" s="580"/>
      <c r="L9" s="58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</row>
    <row r="10" spans="2:24" s="92" customFormat="1" ht="24.95" customHeight="1" x14ac:dyDescent="0.3">
      <c r="B10" s="131" t="s">
        <v>50</v>
      </c>
      <c r="C10" s="133" t="s">
        <v>77</v>
      </c>
      <c r="D10" s="583"/>
      <c r="E10" s="580"/>
      <c r="F10" s="581"/>
      <c r="G10" s="579"/>
      <c r="H10" s="580"/>
      <c r="I10" s="581"/>
      <c r="J10" s="579"/>
      <c r="K10" s="580"/>
      <c r="L10" s="58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</row>
    <row r="11" spans="2:24" s="92" customFormat="1" ht="24.95" customHeight="1" x14ac:dyDescent="0.3">
      <c r="B11" s="131" t="s">
        <v>51</v>
      </c>
      <c r="C11" s="133" t="s">
        <v>722</v>
      </c>
      <c r="D11" s="583"/>
      <c r="E11" s="580"/>
      <c r="F11" s="581"/>
      <c r="G11" s="579"/>
      <c r="H11" s="580"/>
      <c r="I11" s="581"/>
      <c r="J11" s="579"/>
      <c r="K11" s="580"/>
      <c r="L11" s="58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</row>
    <row r="12" spans="2:24" s="92" customFormat="1" ht="24.95" customHeight="1" x14ac:dyDescent="0.3">
      <c r="B12" s="131" t="s">
        <v>52</v>
      </c>
      <c r="C12" s="133" t="s">
        <v>723</v>
      </c>
      <c r="D12" s="583">
        <v>1</v>
      </c>
      <c r="E12" s="580"/>
      <c r="F12" s="581"/>
      <c r="G12" s="579">
        <v>1</v>
      </c>
      <c r="H12" s="580"/>
      <c r="I12" s="581"/>
      <c r="J12" s="579"/>
      <c r="K12" s="580"/>
      <c r="L12" s="58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</row>
    <row r="13" spans="2:24" s="92" customFormat="1" ht="24.95" customHeight="1" x14ac:dyDescent="0.3">
      <c r="B13" s="131" t="s">
        <v>53</v>
      </c>
      <c r="C13" s="133" t="s">
        <v>733</v>
      </c>
      <c r="D13" s="134"/>
      <c r="E13" s="135"/>
      <c r="F13" s="136"/>
      <c r="G13" s="137"/>
      <c r="H13" s="135"/>
      <c r="I13" s="136"/>
      <c r="J13" s="137"/>
      <c r="K13" s="135"/>
      <c r="L13" s="136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</row>
    <row r="14" spans="2:24" s="92" customFormat="1" ht="24.95" customHeight="1" x14ac:dyDescent="0.3">
      <c r="B14" s="131" t="s">
        <v>264</v>
      </c>
      <c r="C14" s="133" t="s">
        <v>734</v>
      </c>
      <c r="D14" s="583">
        <v>1</v>
      </c>
      <c r="E14" s="580"/>
      <c r="F14" s="581"/>
      <c r="G14" s="579"/>
      <c r="H14" s="580"/>
      <c r="I14" s="581"/>
      <c r="J14" s="579"/>
      <c r="K14" s="580"/>
      <c r="L14" s="58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</row>
    <row r="15" spans="2:24" s="92" customFormat="1" ht="4.5" customHeight="1" x14ac:dyDescent="0.3">
      <c r="B15" s="138"/>
      <c r="C15" s="133"/>
      <c r="D15" s="139"/>
      <c r="E15" s="140"/>
      <c r="F15" s="141"/>
      <c r="G15" s="139"/>
      <c r="H15" s="140"/>
      <c r="I15" s="141"/>
      <c r="J15" s="142"/>
      <c r="K15" s="140"/>
      <c r="L15" s="14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</row>
    <row r="16" spans="2:24" s="92" customFormat="1" ht="24.95" customHeight="1" x14ac:dyDescent="0.3">
      <c r="B16" s="131"/>
      <c r="C16" s="132" t="s">
        <v>18</v>
      </c>
      <c r="D16" s="583"/>
      <c r="E16" s="580"/>
      <c r="F16" s="581"/>
      <c r="G16" s="579"/>
      <c r="H16" s="580"/>
      <c r="I16" s="581"/>
      <c r="J16" s="579"/>
      <c r="K16" s="580"/>
      <c r="L16" s="58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</row>
    <row r="17" spans="2:25" s="92" customFormat="1" ht="24.95" customHeight="1" x14ac:dyDescent="0.3">
      <c r="B17" s="131" t="s">
        <v>50</v>
      </c>
      <c r="C17" s="143" t="s">
        <v>77</v>
      </c>
      <c r="D17" s="583"/>
      <c r="E17" s="580"/>
      <c r="F17" s="581"/>
      <c r="G17" s="579"/>
      <c r="H17" s="580"/>
      <c r="I17" s="581"/>
      <c r="J17" s="579"/>
      <c r="K17" s="580"/>
      <c r="L17" s="58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</row>
    <row r="18" spans="2:25" s="92" customFormat="1" ht="24.95" customHeight="1" x14ac:dyDescent="0.3">
      <c r="B18" s="131" t="s">
        <v>51</v>
      </c>
      <c r="C18" s="143" t="s">
        <v>724</v>
      </c>
      <c r="D18" s="583"/>
      <c r="E18" s="580"/>
      <c r="F18" s="581"/>
      <c r="G18" s="579">
        <v>3</v>
      </c>
      <c r="H18" s="580"/>
      <c r="I18" s="581"/>
      <c r="J18" s="579"/>
      <c r="K18" s="580"/>
      <c r="L18" s="58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</row>
    <row r="19" spans="2:25" s="92" customFormat="1" ht="24.95" customHeight="1" x14ac:dyDescent="0.3">
      <c r="B19" s="144" t="s">
        <v>52</v>
      </c>
      <c r="C19" s="145" t="s">
        <v>735</v>
      </c>
      <c r="D19" s="134"/>
      <c r="E19" s="135"/>
      <c r="F19" s="136"/>
      <c r="G19" s="137"/>
      <c r="H19" s="135">
        <v>1</v>
      </c>
      <c r="I19" s="136"/>
      <c r="J19" s="137"/>
      <c r="K19" s="135"/>
      <c r="L19" s="136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</row>
    <row r="20" spans="2:25" s="92" customFormat="1" ht="24.95" customHeight="1" x14ac:dyDescent="0.3">
      <c r="B20" s="144" t="s">
        <v>53</v>
      </c>
      <c r="C20" s="145" t="s">
        <v>736</v>
      </c>
      <c r="D20" s="583"/>
      <c r="E20" s="580"/>
      <c r="F20" s="581"/>
      <c r="G20" s="579"/>
      <c r="H20" s="580"/>
      <c r="I20" s="581"/>
      <c r="J20" s="579"/>
      <c r="K20" s="580"/>
      <c r="L20" s="58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</row>
    <row r="21" spans="2:25" s="92" customFormat="1" ht="24.95" customHeight="1" thickBot="1" x14ac:dyDescent="0.35">
      <c r="B21" s="131" t="s">
        <v>264</v>
      </c>
      <c r="C21" s="133"/>
      <c r="D21" s="576"/>
      <c r="E21" s="577"/>
      <c r="F21" s="578"/>
      <c r="G21" s="579"/>
      <c r="H21" s="580"/>
      <c r="I21" s="581"/>
      <c r="J21" s="579"/>
      <c r="K21" s="580"/>
      <c r="L21" s="58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</row>
    <row r="22" spans="2:25" s="152" customFormat="1" ht="36.75" customHeight="1" thickBot="1" x14ac:dyDescent="0.35">
      <c r="B22" s="596"/>
      <c r="C22" s="598" t="s">
        <v>740</v>
      </c>
      <c r="D22" s="146" t="s">
        <v>237</v>
      </c>
      <c r="E22" s="147" t="s">
        <v>235</v>
      </c>
      <c r="F22" s="148" t="s">
        <v>236</v>
      </c>
      <c r="G22" s="149" t="s">
        <v>237</v>
      </c>
      <c r="H22" s="147" t="s">
        <v>235</v>
      </c>
      <c r="I22" s="150" t="s">
        <v>236</v>
      </c>
      <c r="J22" s="146" t="s">
        <v>237</v>
      </c>
      <c r="K22" s="147" t="s">
        <v>235</v>
      </c>
      <c r="L22" s="150" t="s">
        <v>236</v>
      </c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</row>
    <row r="23" spans="2:25" s="152" customFormat="1" ht="36.75" customHeight="1" thickBot="1" x14ac:dyDescent="0.35">
      <c r="B23" s="597"/>
      <c r="C23" s="599"/>
      <c r="D23" s="153">
        <f>D8-D12-D14</f>
        <v>180</v>
      </c>
      <c r="E23" s="154">
        <v>38</v>
      </c>
      <c r="F23" s="154">
        <v>142</v>
      </c>
      <c r="G23" s="155">
        <f>G8-G12+G18+H19</f>
        <v>27</v>
      </c>
      <c r="H23" s="154">
        <v>9</v>
      </c>
      <c r="I23" s="156">
        <v>18</v>
      </c>
      <c r="J23" s="153"/>
      <c r="K23" s="154"/>
      <c r="L23" s="156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</row>
    <row r="24" spans="2:25" s="92" customFormat="1" ht="18.75" x14ac:dyDescent="0.3">
      <c r="B24" s="157"/>
      <c r="C24" s="158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</row>
    <row r="25" spans="2:25" s="92" customFormat="1" ht="18.75" x14ac:dyDescent="0.3"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2:25" s="92" customFormat="1" ht="18.75" x14ac:dyDescent="0.3">
      <c r="C26" s="92" t="s">
        <v>211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2:25" s="92" customFormat="1" ht="18.75" x14ac:dyDescent="0.3">
      <c r="C27" s="92" t="s">
        <v>572</v>
      </c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2:25" s="92" customFormat="1" ht="18.75" x14ac:dyDescent="0.3"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2:25" s="92" customFormat="1" ht="18.75" customHeight="1" x14ac:dyDescent="0.3"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2:25" s="92" customFormat="1" ht="18.75" x14ac:dyDescent="0.3">
      <c r="C30" s="159"/>
      <c r="M30" s="595"/>
      <c r="N30" s="595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2:25" ht="18.75" x14ac:dyDescent="0.3">
      <c r="D31" s="160"/>
      <c r="E31" s="160"/>
      <c r="F31" s="160"/>
      <c r="G31" s="160"/>
      <c r="H31" s="160"/>
      <c r="I31" s="160"/>
      <c r="J31" s="160"/>
      <c r="K31" s="160"/>
      <c r="L31" s="160"/>
      <c r="P31" s="82"/>
      <c r="Q31" s="82"/>
      <c r="R31" s="82"/>
      <c r="S31" s="82"/>
      <c r="T31" s="82"/>
      <c r="U31" s="82"/>
      <c r="V31" s="82"/>
      <c r="W31" s="82"/>
      <c r="X31" s="82"/>
      <c r="Y31" s="82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view="pageBreakPreview" zoomScale="86" zoomScaleNormal="100" zoomScaleSheetLayoutView="86" workbookViewId="0">
      <selection activeCell="J10" sqref="J10"/>
    </sheetView>
  </sheetViews>
  <sheetFormatPr defaultRowHeight="12.75" x14ac:dyDescent="0.2"/>
  <cols>
    <col min="1" max="1" width="3.42578125" style="161" customWidth="1"/>
    <col min="2" max="2" width="18.140625" style="161" customWidth="1"/>
    <col min="3" max="3" width="33.5703125" style="161" customWidth="1"/>
    <col min="4" max="4" width="19.140625" style="161" customWidth="1"/>
    <col min="5" max="5" width="20.7109375" style="161" customWidth="1"/>
    <col min="6" max="6" width="18.28515625" style="161" customWidth="1"/>
    <col min="7" max="7" width="18.85546875" style="161" customWidth="1"/>
    <col min="8" max="257" width="9.140625" style="161"/>
    <col min="258" max="258" width="19.7109375" style="161" customWidth="1"/>
    <col min="259" max="259" width="20.7109375" style="161" customWidth="1"/>
    <col min="260" max="260" width="19.140625" style="161" customWidth="1"/>
    <col min="261" max="261" width="20.7109375" style="161" customWidth="1"/>
    <col min="262" max="262" width="18.28515625" style="161" customWidth="1"/>
    <col min="263" max="263" width="18.85546875" style="161" customWidth="1"/>
    <col min="264" max="513" width="9.140625" style="161"/>
    <col min="514" max="514" width="19.7109375" style="161" customWidth="1"/>
    <col min="515" max="515" width="20.7109375" style="161" customWidth="1"/>
    <col min="516" max="516" width="19.140625" style="161" customWidth="1"/>
    <col min="517" max="517" width="20.7109375" style="161" customWidth="1"/>
    <col min="518" max="518" width="18.28515625" style="161" customWidth="1"/>
    <col min="519" max="519" width="18.85546875" style="161" customWidth="1"/>
    <col min="520" max="769" width="9.140625" style="161"/>
    <col min="770" max="770" width="19.7109375" style="161" customWidth="1"/>
    <col min="771" max="771" width="20.7109375" style="161" customWidth="1"/>
    <col min="772" max="772" width="19.140625" style="161" customWidth="1"/>
    <col min="773" max="773" width="20.7109375" style="161" customWidth="1"/>
    <col min="774" max="774" width="18.28515625" style="161" customWidth="1"/>
    <col min="775" max="775" width="18.85546875" style="161" customWidth="1"/>
    <col min="776" max="1025" width="9.140625" style="161"/>
    <col min="1026" max="1026" width="19.7109375" style="161" customWidth="1"/>
    <col min="1027" max="1027" width="20.7109375" style="161" customWidth="1"/>
    <col min="1028" max="1028" width="19.140625" style="161" customWidth="1"/>
    <col min="1029" max="1029" width="20.7109375" style="161" customWidth="1"/>
    <col min="1030" max="1030" width="18.28515625" style="161" customWidth="1"/>
    <col min="1031" max="1031" width="18.85546875" style="161" customWidth="1"/>
    <col min="1032" max="1281" width="9.140625" style="161"/>
    <col min="1282" max="1282" width="19.7109375" style="161" customWidth="1"/>
    <col min="1283" max="1283" width="20.7109375" style="161" customWidth="1"/>
    <col min="1284" max="1284" width="19.140625" style="161" customWidth="1"/>
    <col min="1285" max="1285" width="20.7109375" style="161" customWidth="1"/>
    <col min="1286" max="1286" width="18.28515625" style="161" customWidth="1"/>
    <col min="1287" max="1287" width="18.85546875" style="161" customWidth="1"/>
    <col min="1288" max="1537" width="9.140625" style="161"/>
    <col min="1538" max="1538" width="19.7109375" style="161" customWidth="1"/>
    <col min="1539" max="1539" width="20.7109375" style="161" customWidth="1"/>
    <col min="1540" max="1540" width="19.140625" style="161" customWidth="1"/>
    <col min="1541" max="1541" width="20.7109375" style="161" customWidth="1"/>
    <col min="1542" max="1542" width="18.28515625" style="161" customWidth="1"/>
    <col min="1543" max="1543" width="18.85546875" style="161" customWidth="1"/>
    <col min="1544" max="1793" width="9.140625" style="161"/>
    <col min="1794" max="1794" width="19.7109375" style="161" customWidth="1"/>
    <col min="1795" max="1795" width="20.7109375" style="161" customWidth="1"/>
    <col min="1796" max="1796" width="19.140625" style="161" customWidth="1"/>
    <col min="1797" max="1797" width="20.7109375" style="161" customWidth="1"/>
    <col min="1798" max="1798" width="18.28515625" style="161" customWidth="1"/>
    <col min="1799" max="1799" width="18.85546875" style="161" customWidth="1"/>
    <col min="1800" max="2049" width="9.140625" style="161"/>
    <col min="2050" max="2050" width="19.7109375" style="161" customWidth="1"/>
    <col min="2051" max="2051" width="20.7109375" style="161" customWidth="1"/>
    <col min="2052" max="2052" width="19.140625" style="161" customWidth="1"/>
    <col min="2053" max="2053" width="20.7109375" style="161" customWidth="1"/>
    <col min="2054" max="2054" width="18.28515625" style="161" customWidth="1"/>
    <col min="2055" max="2055" width="18.85546875" style="161" customWidth="1"/>
    <col min="2056" max="2305" width="9.140625" style="161"/>
    <col min="2306" max="2306" width="19.7109375" style="161" customWidth="1"/>
    <col min="2307" max="2307" width="20.7109375" style="161" customWidth="1"/>
    <col min="2308" max="2308" width="19.140625" style="161" customWidth="1"/>
    <col min="2309" max="2309" width="20.7109375" style="161" customWidth="1"/>
    <col min="2310" max="2310" width="18.28515625" style="161" customWidth="1"/>
    <col min="2311" max="2311" width="18.85546875" style="161" customWidth="1"/>
    <col min="2312" max="2561" width="9.140625" style="161"/>
    <col min="2562" max="2562" width="19.7109375" style="161" customWidth="1"/>
    <col min="2563" max="2563" width="20.7109375" style="161" customWidth="1"/>
    <col min="2564" max="2564" width="19.140625" style="161" customWidth="1"/>
    <col min="2565" max="2565" width="20.7109375" style="161" customWidth="1"/>
    <col min="2566" max="2566" width="18.28515625" style="161" customWidth="1"/>
    <col min="2567" max="2567" width="18.85546875" style="161" customWidth="1"/>
    <col min="2568" max="2817" width="9.140625" style="161"/>
    <col min="2818" max="2818" width="19.7109375" style="161" customWidth="1"/>
    <col min="2819" max="2819" width="20.7109375" style="161" customWidth="1"/>
    <col min="2820" max="2820" width="19.140625" style="161" customWidth="1"/>
    <col min="2821" max="2821" width="20.7109375" style="161" customWidth="1"/>
    <col min="2822" max="2822" width="18.28515625" style="161" customWidth="1"/>
    <col min="2823" max="2823" width="18.85546875" style="161" customWidth="1"/>
    <col min="2824" max="3073" width="9.140625" style="161"/>
    <col min="3074" max="3074" width="19.7109375" style="161" customWidth="1"/>
    <col min="3075" max="3075" width="20.7109375" style="161" customWidth="1"/>
    <col min="3076" max="3076" width="19.140625" style="161" customWidth="1"/>
    <col min="3077" max="3077" width="20.7109375" style="161" customWidth="1"/>
    <col min="3078" max="3078" width="18.28515625" style="161" customWidth="1"/>
    <col min="3079" max="3079" width="18.85546875" style="161" customWidth="1"/>
    <col min="3080" max="3329" width="9.140625" style="161"/>
    <col min="3330" max="3330" width="19.7109375" style="161" customWidth="1"/>
    <col min="3331" max="3331" width="20.7109375" style="161" customWidth="1"/>
    <col min="3332" max="3332" width="19.140625" style="161" customWidth="1"/>
    <col min="3333" max="3333" width="20.7109375" style="161" customWidth="1"/>
    <col min="3334" max="3334" width="18.28515625" style="161" customWidth="1"/>
    <col min="3335" max="3335" width="18.85546875" style="161" customWidth="1"/>
    <col min="3336" max="3585" width="9.140625" style="161"/>
    <col min="3586" max="3586" width="19.7109375" style="161" customWidth="1"/>
    <col min="3587" max="3587" width="20.7109375" style="161" customWidth="1"/>
    <col min="3588" max="3588" width="19.140625" style="161" customWidth="1"/>
    <col min="3589" max="3589" width="20.7109375" style="161" customWidth="1"/>
    <col min="3590" max="3590" width="18.28515625" style="161" customWidth="1"/>
    <col min="3591" max="3591" width="18.85546875" style="161" customWidth="1"/>
    <col min="3592" max="3841" width="9.140625" style="161"/>
    <col min="3842" max="3842" width="19.7109375" style="161" customWidth="1"/>
    <col min="3843" max="3843" width="20.7109375" style="161" customWidth="1"/>
    <col min="3844" max="3844" width="19.140625" style="161" customWidth="1"/>
    <col min="3845" max="3845" width="20.7109375" style="161" customWidth="1"/>
    <col min="3846" max="3846" width="18.28515625" style="161" customWidth="1"/>
    <col min="3847" max="3847" width="18.85546875" style="161" customWidth="1"/>
    <col min="3848" max="4097" width="9.140625" style="161"/>
    <col min="4098" max="4098" width="19.7109375" style="161" customWidth="1"/>
    <col min="4099" max="4099" width="20.7109375" style="161" customWidth="1"/>
    <col min="4100" max="4100" width="19.140625" style="161" customWidth="1"/>
    <col min="4101" max="4101" width="20.7109375" style="161" customWidth="1"/>
    <col min="4102" max="4102" width="18.28515625" style="161" customWidth="1"/>
    <col min="4103" max="4103" width="18.85546875" style="161" customWidth="1"/>
    <col min="4104" max="4353" width="9.140625" style="161"/>
    <col min="4354" max="4354" width="19.7109375" style="161" customWidth="1"/>
    <col min="4355" max="4355" width="20.7109375" style="161" customWidth="1"/>
    <col min="4356" max="4356" width="19.140625" style="161" customWidth="1"/>
    <col min="4357" max="4357" width="20.7109375" style="161" customWidth="1"/>
    <col min="4358" max="4358" width="18.28515625" style="161" customWidth="1"/>
    <col min="4359" max="4359" width="18.85546875" style="161" customWidth="1"/>
    <col min="4360" max="4609" width="9.140625" style="161"/>
    <col min="4610" max="4610" width="19.7109375" style="161" customWidth="1"/>
    <col min="4611" max="4611" width="20.7109375" style="161" customWidth="1"/>
    <col min="4612" max="4612" width="19.140625" style="161" customWidth="1"/>
    <col min="4613" max="4613" width="20.7109375" style="161" customWidth="1"/>
    <col min="4614" max="4614" width="18.28515625" style="161" customWidth="1"/>
    <col min="4615" max="4615" width="18.85546875" style="161" customWidth="1"/>
    <col min="4616" max="4865" width="9.140625" style="161"/>
    <col min="4866" max="4866" width="19.7109375" style="161" customWidth="1"/>
    <col min="4867" max="4867" width="20.7109375" style="161" customWidth="1"/>
    <col min="4868" max="4868" width="19.140625" style="161" customWidth="1"/>
    <col min="4869" max="4869" width="20.7109375" style="161" customWidth="1"/>
    <col min="4870" max="4870" width="18.28515625" style="161" customWidth="1"/>
    <col min="4871" max="4871" width="18.85546875" style="161" customWidth="1"/>
    <col min="4872" max="5121" width="9.140625" style="161"/>
    <col min="5122" max="5122" width="19.7109375" style="161" customWidth="1"/>
    <col min="5123" max="5123" width="20.7109375" style="161" customWidth="1"/>
    <col min="5124" max="5124" width="19.140625" style="161" customWidth="1"/>
    <col min="5125" max="5125" width="20.7109375" style="161" customWidth="1"/>
    <col min="5126" max="5126" width="18.28515625" style="161" customWidth="1"/>
    <col min="5127" max="5127" width="18.85546875" style="161" customWidth="1"/>
    <col min="5128" max="5377" width="9.140625" style="161"/>
    <col min="5378" max="5378" width="19.7109375" style="161" customWidth="1"/>
    <col min="5379" max="5379" width="20.7109375" style="161" customWidth="1"/>
    <col min="5380" max="5380" width="19.140625" style="161" customWidth="1"/>
    <col min="5381" max="5381" width="20.7109375" style="161" customWidth="1"/>
    <col min="5382" max="5382" width="18.28515625" style="161" customWidth="1"/>
    <col min="5383" max="5383" width="18.85546875" style="161" customWidth="1"/>
    <col min="5384" max="5633" width="9.140625" style="161"/>
    <col min="5634" max="5634" width="19.7109375" style="161" customWidth="1"/>
    <col min="5635" max="5635" width="20.7109375" style="161" customWidth="1"/>
    <col min="5636" max="5636" width="19.140625" style="161" customWidth="1"/>
    <col min="5637" max="5637" width="20.7109375" style="161" customWidth="1"/>
    <col min="5638" max="5638" width="18.28515625" style="161" customWidth="1"/>
    <col min="5639" max="5639" width="18.85546875" style="161" customWidth="1"/>
    <col min="5640" max="5889" width="9.140625" style="161"/>
    <col min="5890" max="5890" width="19.7109375" style="161" customWidth="1"/>
    <col min="5891" max="5891" width="20.7109375" style="161" customWidth="1"/>
    <col min="5892" max="5892" width="19.140625" style="161" customWidth="1"/>
    <col min="5893" max="5893" width="20.7109375" style="161" customWidth="1"/>
    <col min="5894" max="5894" width="18.28515625" style="161" customWidth="1"/>
    <col min="5895" max="5895" width="18.85546875" style="161" customWidth="1"/>
    <col min="5896" max="6145" width="9.140625" style="161"/>
    <col min="6146" max="6146" width="19.7109375" style="161" customWidth="1"/>
    <col min="6147" max="6147" width="20.7109375" style="161" customWidth="1"/>
    <col min="6148" max="6148" width="19.140625" style="161" customWidth="1"/>
    <col min="6149" max="6149" width="20.7109375" style="161" customWidth="1"/>
    <col min="6150" max="6150" width="18.28515625" style="161" customWidth="1"/>
    <col min="6151" max="6151" width="18.85546875" style="161" customWidth="1"/>
    <col min="6152" max="6401" width="9.140625" style="161"/>
    <col min="6402" max="6402" width="19.7109375" style="161" customWidth="1"/>
    <col min="6403" max="6403" width="20.7109375" style="161" customWidth="1"/>
    <col min="6404" max="6404" width="19.140625" style="161" customWidth="1"/>
    <col min="6405" max="6405" width="20.7109375" style="161" customWidth="1"/>
    <col min="6406" max="6406" width="18.28515625" style="161" customWidth="1"/>
    <col min="6407" max="6407" width="18.85546875" style="161" customWidth="1"/>
    <col min="6408" max="6657" width="9.140625" style="161"/>
    <col min="6658" max="6658" width="19.7109375" style="161" customWidth="1"/>
    <col min="6659" max="6659" width="20.7109375" style="161" customWidth="1"/>
    <col min="6660" max="6660" width="19.140625" style="161" customWidth="1"/>
    <col min="6661" max="6661" width="20.7109375" style="161" customWidth="1"/>
    <col min="6662" max="6662" width="18.28515625" style="161" customWidth="1"/>
    <col min="6663" max="6663" width="18.85546875" style="161" customWidth="1"/>
    <col min="6664" max="6913" width="9.140625" style="161"/>
    <col min="6914" max="6914" width="19.7109375" style="161" customWidth="1"/>
    <col min="6915" max="6915" width="20.7109375" style="161" customWidth="1"/>
    <col min="6916" max="6916" width="19.140625" style="161" customWidth="1"/>
    <col min="6917" max="6917" width="20.7109375" style="161" customWidth="1"/>
    <col min="6918" max="6918" width="18.28515625" style="161" customWidth="1"/>
    <col min="6919" max="6919" width="18.85546875" style="161" customWidth="1"/>
    <col min="6920" max="7169" width="9.140625" style="161"/>
    <col min="7170" max="7170" width="19.7109375" style="161" customWidth="1"/>
    <col min="7171" max="7171" width="20.7109375" style="161" customWidth="1"/>
    <col min="7172" max="7172" width="19.140625" style="161" customWidth="1"/>
    <col min="7173" max="7173" width="20.7109375" style="161" customWidth="1"/>
    <col min="7174" max="7174" width="18.28515625" style="161" customWidth="1"/>
    <col min="7175" max="7175" width="18.85546875" style="161" customWidth="1"/>
    <col min="7176" max="7425" width="9.140625" style="161"/>
    <col min="7426" max="7426" width="19.7109375" style="161" customWidth="1"/>
    <col min="7427" max="7427" width="20.7109375" style="161" customWidth="1"/>
    <col min="7428" max="7428" width="19.140625" style="161" customWidth="1"/>
    <col min="7429" max="7429" width="20.7109375" style="161" customWidth="1"/>
    <col min="7430" max="7430" width="18.28515625" style="161" customWidth="1"/>
    <col min="7431" max="7431" width="18.85546875" style="161" customWidth="1"/>
    <col min="7432" max="7681" width="9.140625" style="161"/>
    <col min="7682" max="7682" width="19.7109375" style="161" customWidth="1"/>
    <col min="7683" max="7683" width="20.7109375" style="161" customWidth="1"/>
    <col min="7684" max="7684" width="19.140625" style="161" customWidth="1"/>
    <col min="7685" max="7685" width="20.7109375" style="161" customWidth="1"/>
    <col min="7686" max="7686" width="18.28515625" style="161" customWidth="1"/>
    <col min="7687" max="7687" width="18.85546875" style="161" customWidth="1"/>
    <col min="7688" max="7937" width="9.140625" style="161"/>
    <col min="7938" max="7938" width="19.7109375" style="161" customWidth="1"/>
    <col min="7939" max="7939" width="20.7109375" style="161" customWidth="1"/>
    <col min="7940" max="7940" width="19.140625" style="161" customWidth="1"/>
    <col min="7941" max="7941" width="20.7109375" style="161" customWidth="1"/>
    <col min="7942" max="7942" width="18.28515625" style="161" customWidth="1"/>
    <col min="7943" max="7943" width="18.85546875" style="161" customWidth="1"/>
    <col min="7944" max="8193" width="9.140625" style="161"/>
    <col min="8194" max="8194" width="19.7109375" style="161" customWidth="1"/>
    <col min="8195" max="8195" width="20.7109375" style="161" customWidth="1"/>
    <col min="8196" max="8196" width="19.140625" style="161" customWidth="1"/>
    <col min="8197" max="8197" width="20.7109375" style="161" customWidth="1"/>
    <col min="8198" max="8198" width="18.28515625" style="161" customWidth="1"/>
    <col min="8199" max="8199" width="18.85546875" style="161" customWidth="1"/>
    <col min="8200" max="8449" width="9.140625" style="161"/>
    <col min="8450" max="8450" width="19.7109375" style="161" customWidth="1"/>
    <col min="8451" max="8451" width="20.7109375" style="161" customWidth="1"/>
    <col min="8452" max="8452" width="19.140625" style="161" customWidth="1"/>
    <col min="8453" max="8453" width="20.7109375" style="161" customWidth="1"/>
    <col min="8454" max="8454" width="18.28515625" style="161" customWidth="1"/>
    <col min="8455" max="8455" width="18.85546875" style="161" customWidth="1"/>
    <col min="8456" max="8705" width="9.140625" style="161"/>
    <col min="8706" max="8706" width="19.7109375" style="161" customWidth="1"/>
    <col min="8707" max="8707" width="20.7109375" style="161" customWidth="1"/>
    <col min="8708" max="8708" width="19.140625" style="161" customWidth="1"/>
    <col min="8709" max="8709" width="20.7109375" style="161" customWidth="1"/>
    <col min="8710" max="8710" width="18.28515625" style="161" customWidth="1"/>
    <col min="8711" max="8711" width="18.85546875" style="161" customWidth="1"/>
    <col min="8712" max="8961" width="9.140625" style="161"/>
    <col min="8962" max="8962" width="19.7109375" style="161" customWidth="1"/>
    <col min="8963" max="8963" width="20.7109375" style="161" customWidth="1"/>
    <col min="8964" max="8964" width="19.140625" style="161" customWidth="1"/>
    <col min="8965" max="8965" width="20.7109375" style="161" customWidth="1"/>
    <col min="8966" max="8966" width="18.28515625" style="161" customWidth="1"/>
    <col min="8967" max="8967" width="18.85546875" style="161" customWidth="1"/>
    <col min="8968" max="9217" width="9.140625" style="161"/>
    <col min="9218" max="9218" width="19.7109375" style="161" customWidth="1"/>
    <col min="9219" max="9219" width="20.7109375" style="161" customWidth="1"/>
    <col min="9220" max="9220" width="19.140625" style="161" customWidth="1"/>
    <col min="9221" max="9221" width="20.7109375" style="161" customWidth="1"/>
    <col min="9222" max="9222" width="18.28515625" style="161" customWidth="1"/>
    <col min="9223" max="9223" width="18.85546875" style="161" customWidth="1"/>
    <col min="9224" max="9473" width="9.140625" style="161"/>
    <col min="9474" max="9474" width="19.7109375" style="161" customWidth="1"/>
    <col min="9475" max="9475" width="20.7109375" style="161" customWidth="1"/>
    <col min="9476" max="9476" width="19.140625" style="161" customWidth="1"/>
    <col min="9477" max="9477" width="20.7109375" style="161" customWidth="1"/>
    <col min="9478" max="9478" width="18.28515625" style="161" customWidth="1"/>
    <col min="9479" max="9479" width="18.85546875" style="161" customWidth="1"/>
    <col min="9480" max="9729" width="9.140625" style="161"/>
    <col min="9730" max="9730" width="19.7109375" style="161" customWidth="1"/>
    <col min="9731" max="9731" width="20.7109375" style="161" customWidth="1"/>
    <col min="9732" max="9732" width="19.140625" style="161" customWidth="1"/>
    <col min="9733" max="9733" width="20.7109375" style="161" customWidth="1"/>
    <col min="9734" max="9734" width="18.28515625" style="161" customWidth="1"/>
    <col min="9735" max="9735" width="18.85546875" style="161" customWidth="1"/>
    <col min="9736" max="9985" width="9.140625" style="161"/>
    <col min="9986" max="9986" width="19.7109375" style="161" customWidth="1"/>
    <col min="9987" max="9987" width="20.7109375" style="161" customWidth="1"/>
    <col min="9988" max="9988" width="19.140625" style="161" customWidth="1"/>
    <col min="9989" max="9989" width="20.7109375" style="161" customWidth="1"/>
    <col min="9990" max="9990" width="18.28515625" style="161" customWidth="1"/>
    <col min="9991" max="9991" width="18.85546875" style="161" customWidth="1"/>
    <col min="9992" max="10241" width="9.140625" style="161"/>
    <col min="10242" max="10242" width="19.7109375" style="161" customWidth="1"/>
    <col min="10243" max="10243" width="20.7109375" style="161" customWidth="1"/>
    <col min="10244" max="10244" width="19.140625" style="161" customWidth="1"/>
    <col min="10245" max="10245" width="20.7109375" style="161" customWidth="1"/>
    <col min="10246" max="10246" width="18.28515625" style="161" customWidth="1"/>
    <col min="10247" max="10247" width="18.85546875" style="161" customWidth="1"/>
    <col min="10248" max="10497" width="9.140625" style="161"/>
    <col min="10498" max="10498" width="19.7109375" style="161" customWidth="1"/>
    <col min="10499" max="10499" width="20.7109375" style="161" customWidth="1"/>
    <col min="10500" max="10500" width="19.140625" style="161" customWidth="1"/>
    <col min="10501" max="10501" width="20.7109375" style="161" customWidth="1"/>
    <col min="10502" max="10502" width="18.28515625" style="161" customWidth="1"/>
    <col min="10503" max="10503" width="18.85546875" style="161" customWidth="1"/>
    <col min="10504" max="10753" width="9.140625" style="161"/>
    <col min="10754" max="10754" width="19.7109375" style="161" customWidth="1"/>
    <col min="10755" max="10755" width="20.7109375" style="161" customWidth="1"/>
    <col min="10756" max="10756" width="19.140625" style="161" customWidth="1"/>
    <col min="10757" max="10757" width="20.7109375" style="161" customWidth="1"/>
    <col min="10758" max="10758" width="18.28515625" style="161" customWidth="1"/>
    <col min="10759" max="10759" width="18.85546875" style="161" customWidth="1"/>
    <col min="10760" max="11009" width="9.140625" style="161"/>
    <col min="11010" max="11010" width="19.7109375" style="161" customWidth="1"/>
    <col min="11011" max="11011" width="20.7109375" style="161" customWidth="1"/>
    <col min="11012" max="11012" width="19.140625" style="161" customWidth="1"/>
    <col min="11013" max="11013" width="20.7109375" style="161" customWidth="1"/>
    <col min="11014" max="11014" width="18.28515625" style="161" customWidth="1"/>
    <col min="11015" max="11015" width="18.85546875" style="161" customWidth="1"/>
    <col min="11016" max="11265" width="9.140625" style="161"/>
    <col min="11266" max="11266" width="19.7109375" style="161" customWidth="1"/>
    <col min="11267" max="11267" width="20.7109375" style="161" customWidth="1"/>
    <col min="11268" max="11268" width="19.140625" style="161" customWidth="1"/>
    <col min="11269" max="11269" width="20.7109375" style="161" customWidth="1"/>
    <col min="11270" max="11270" width="18.28515625" style="161" customWidth="1"/>
    <col min="11271" max="11271" width="18.85546875" style="161" customWidth="1"/>
    <col min="11272" max="11521" width="9.140625" style="161"/>
    <col min="11522" max="11522" width="19.7109375" style="161" customWidth="1"/>
    <col min="11523" max="11523" width="20.7109375" style="161" customWidth="1"/>
    <col min="11524" max="11524" width="19.140625" style="161" customWidth="1"/>
    <col min="11525" max="11525" width="20.7109375" style="161" customWidth="1"/>
    <col min="11526" max="11526" width="18.28515625" style="161" customWidth="1"/>
    <col min="11527" max="11527" width="18.85546875" style="161" customWidth="1"/>
    <col min="11528" max="11777" width="9.140625" style="161"/>
    <col min="11778" max="11778" width="19.7109375" style="161" customWidth="1"/>
    <col min="11779" max="11779" width="20.7109375" style="161" customWidth="1"/>
    <col min="11780" max="11780" width="19.140625" style="161" customWidth="1"/>
    <col min="11781" max="11781" width="20.7109375" style="161" customWidth="1"/>
    <col min="11782" max="11782" width="18.28515625" style="161" customWidth="1"/>
    <col min="11783" max="11783" width="18.85546875" style="161" customWidth="1"/>
    <col min="11784" max="12033" width="9.140625" style="161"/>
    <col min="12034" max="12034" width="19.7109375" style="161" customWidth="1"/>
    <col min="12035" max="12035" width="20.7109375" style="161" customWidth="1"/>
    <col min="12036" max="12036" width="19.140625" style="161" customWidth="1"/>
    <col min="12037" max="12037" width="20.7109375" style="161" customWidth="1"/>
    <col min="12038" max="12038" width="18.28515625" style="161" customWidth="1"/>
    <col min="12039" max="12039" width="18.85546875" style="161" customWidth="1"/>
    <col min="12040" max="12289" width="9.140625" style="161"/>
    <col min="12290" max="12290" width="19.7109375" style="161" customWidth="1"/>
    <col min="12291" max="12291" width="20.7109375" style="161" customWidth="1"/>
    <col min="12292" max="12292" width="19.140625" style="161" customWidth="1"/>
    <col min="12293" max="12293" width="20.7109375" style="161" customWidth="1"/>
    <col min="12294" max="12294" width="18.28515625" style="161" customWidth="1"/>
    <col min="12295" max="12295" width="18.85546875" style="161" customWidth="1"/>
    <col min="12296" max="12545" width="9.140625" style="161"/>
    <col min="12546" max="12546" width="19.7109375" style="161" customWidth="1"/>
    <col min="12547" max="12547" width="20.7109375" style="161" customWidth="1"/>
    <col min="12548" max="12548" width="19.140625" style="161" customWidth="1"/>
    <col min="12549" max="12549" width="20.7109375" style="161" customWidth="1"/>
    <col min="12550" max="12550" width="18.28515625" style="161" customWidth="1"/>
    <col min="12551" max="12551" width="18.85546875" style="161" customWidth="1"/>
    <col min="12552" max="12801" width="9.140625" style="161"/>
    <col min="12802" max="12802" width="19.7109375" style="161" customWidth="1"/>
    <col min="12803" max="12803" width="20.7109375" style="161" customWidth="1"/>
    <col min="12804" max="12804" width="19.140625" style="161" customWidth="1"/>
    <col min="12805" max="12805" width="20.7109375" style="161" customWidth="1"/>
    <col min="12806" max="12806" width="18.28515625" style="161" customWidth="1"/>
    <col min="12807" max="12807" width="18.85546875" style="161" customWidth="1"/>
    <col min="12808" max="13057" width="9.140625" style="161"/>
    <col min="13058" max="13058" width="19.7109375" style="161" customWidth="1"/>
    <col min="13059" max="13059" width="20.7109375" style="161" customWidth="1"/>
    <col min="13060" max="13060" width="19.140625" style="161" customWidth="1"/>
    <col min="13061" max="13061" width="20.7109375" style="161" customWidth="1"/>
    <col min="13062" max="13062" width="18.28515625" style="161" customWidth="1"/>
    <col min="13063" max="13063" width="18.85546875" style="161" customWidth="1"/>
    <col min="13064" max="13313" width="9.140625" style="161"/>
    <col min="13314" max="13314" width="19.7109375" style="161" customWidth="1"/>
    <col min="13315" max="13315" width="20.7109375" style="161" customWidth="1"/>
    <col min="13316" max="13316" width="19.140625" style="161" customWidth="1"/>
    <col min="13317" max="13317" width="20.7109375" style="161" customWidth="1"/>
    <col min="13318" max="13318" width="18.28515625" style="161" customWidth="1"/>
    <col min="13319" max="13319" width="18.85546875" style="161" customWidth="1"/>
    <col min="13320" max="13569" width="9.140625" style="161"/>
    <col min="13570" max="13570" width="19.7109375" style="161" customWidth="1"/>
    <col min="13571" max="13571" width="20.7109375" style="161" customWidth="1"/>
    <col min="13572" max="13572" width="19.140625" style="161" customWidth="1"/>
    <col min="13573" max="13573" width="20.7109375" style="161" customWidth="1"/>
    <col min="13574" max="13574" width="18.28515625" style="161" customWidth="1"/>
    <col min="13575" max="13575" width="18.85546875" style="161" customWidth="1"/>
    <col min="13576" max="13825" width="9.140625" style="161"/>
    <col min="13826" max="13826" width="19.7109375" style="161" customWidth="1"/>
    <col min="13827" max="13827" width="20.7109375" style="161" customWidth="1"/>
    <col min="13828" max="13828" width="19.140625" style="161" customWidth="1"/>
    <col min="13829" max="13829" width="20.7109375" style="161" customWidth="1"/>
    <col min="13830" max="13830" width="18.28515625" style="161" customWidth="1"/>
    <col min="13831" max="13831" width="18.85546875" style="161" customWidth="1"/>
    <col min="13832" max="14081" width="9.140625" style="161"/>
    <col min="14082" max="14082" width="19.7109375" style="161" customWidth="1"/>
    <col min="14083" max="14083" width="20.7109375" style="161" customWidth="1"/>
    <col min="14084" max="14084" width="19.140625" style="161" customWidth="1"/>
    <col min="14085" max="14085" width="20.7109375" style="161" customWidth="1"/>
    <col min="14086" max="14086" width="18.28515625" style="161" customWidth="1"/>
    <col min="14087" max="14087" width="18.85546875" style="161" customWidth="1"/>
    <col min="14088" max="14337" width="9.140625" style="161"/>
    <col min="14338" max="14338" width="19.7109375" style="161" customWidth="1"/>
    <col min="14339" max="14339" width="20.7109375" style="161" customWidth="1"/>
    <col min="14340" max="14340" width="19.140625" style="161" customWidth="1"/>
    <col min="14341" max="14341" width="20.7109375" style="161" customWidth="1"/>
    <col min="14342" max="14342" width="18.28515625" style="161" customWidth="1"/>
    <col min="14343" max="14343" width="18.85546875" style="161" customWidth="1"/>
    <col min="14344" max="14593" width="9.140625" style="161"/>
    <col min="14594" max="14594" width="19.7109375" style="161" customWidth="1"/>
    <col min="14595" max="14595" width="20.7109375" style="161" customWidth="1"/>
    <col min="14596" max="14596" width="19.140625" style="161" customWidth="1"/>
    <col min="14597" max="14597" width="20.7109375" style="161" customWidth="1"/>
    <col min="14598" max="14598" width="18.28515625" style="161" customWidth="1"/>
    <col min="14599" max="14599" width="18.85546875" style="161" customWidth="1"/>
    <col min="14600" max="14849" width="9.140625" style="161"/>
    <col min="14850" max="14850" width="19.7109375" style="161" customWidth="1"/>
    <col min="14851" max="14851" width="20.7109375" style="161" customWidth="1"/>
    <col min="14852" max="14852" width="19.140625" style="161" customWidth="1"/>
    <col min="14853" max="14853" width="20.7109375" style="161" customWidth="1"/>
    <col min="14854" max="14854" width="18.28515625" style="161" customWidth="1"/>
    <col min="14855" max="14855" width="18.85546875" style="161" customWidth="1"/>
    <col min="14856" max="15105" width="9.140625" style="161"/>
    <col min="15106" max="15106" width="19.7109375" style="161" customWidth="1"/>
    <col min="15107" max="15107" width="20.7109375" style="161" customWidth="1"/>
    <col min="15108" max="15108" width="19.140625" style="161" customWidth="1"/>
    <col min="15109" max="15109" width="20.7109375" style="161" customWidth="1"/>
    <col min="15110" max="15110" width="18.28515625" style="161" customWidth="1"/>
    <col min="15111" max="15111" width="18.85546875" style="161" customWidth="1"/>
    <col min="15112" max="15361" width="9.140625" style="161"/>
    <col min="15362" max="15362" width="19.7109375" style="161" customWidth="1"/>
    <col min="15363" max="15363" width="20.7109375" style="161" customWidth="1"/>
    <col min="15364" max="15364" width="19.140625" style="161" customWidth="1"/>
    <col min="15365" max="15365" width="20.7109375" style="161" customWidth="1"/>
    <col min="15366" max="15366" width="18.28515625" style="161" customWidth="1"/>
    <col min="15367" max="15367" width="18.85546875" style="161" customWidth="1"/>
    <col min="15368" max="15617" width="9.140625" style="161"/>
    <col min="15618" max="15618" width="19.7109375" style="161" customWidth="1"/>
    <col min="15619" max="15619" width="20.7109375" style="161" customWidth="1"/>
    <col min="15620" max="15620" width="19.140625" style="161" customWidth="1"/>
    <col min="15621" max="15621" width="20.7109375" style="161" customWidth="1"/>
    <col min="15622" max="15622" width="18.28515625" style="161" customWidth="1"/>
    <col min="15623" max="15623" width="18.85546875" style="161" customWidth="1"/>
    <col min="15624" max="15873" width="9.140625" style="161"/>
    <col min="15874" max="15874" width="19.7109375" style="161" customWidth="1"/>
    <col min="15875" max="15875" width="20.7109375" style="161" customWidth="1"/>
    <col min="15876" max="15876" width="19.140625" style="161" customWidth="1"/>
    <col min="15877" max="15877" width="20.7109375" style="161" customWidth="1"/>
    <col min="15878" max="15878" width="18.28515625" style="161" customWidth="1"/>
    <col min="15879" max="15879" width="18.85546875" style="161" customWidth="1"/>
    <col min="15880" max="16129" width="9.140625" style="161"/>
    <col min="16130" max="16130" width="19.7109375" style="161" customWidth="1"/>
    <col min="16131" max="16131" width="20.7109375" style="161" customWidth="1"/>
    <col min="16132" max="16132" width="19.140625" style="161" customWidth="1"/>
    <col min="16133" max="16133" width="20.7109375" style="161" customWidth="1"/>
    <col min="16134" max="16134" width="18.28515625" style="161" customWidth="1"/>
    <col min="16135" max="16135" width="18.85546875" style="161" customWidth="1"/>
    <col min="16136" max="16384" width="9.140625" style="161"/>
  </cols>
  <sheetData>
    <row r="1" spans="2:10" ht="31.5" customHeight="1" x14ac:dyDescent="0.25">
      <c r="G1" s="162"/>
      <c r="I1" s="600" t="s">
        <v>205</v>
      </c>
      <c r="J1" s="600"/>
    </row>
    <row r="2" spans="2:10" ht="15.75" x14ac:dyDescent="0.25">
      <c r="G2" s="162"/>
    </row>
    <row r="4" spans="2:10" ht="18.75" x14ac:dyDescent="0.3">
      <c r="B4" s="603" t="s">
        <v>762</v>
      </c>
      <c r="C4" s="603"/>
      <c r="D4" s="603"/>
      <c r="E4" s="603"/>
      <c r="F4" s="603"/>
      <c r="G4" s="603"/>
      <c r="H4" s="163"/>
    </row>
    <row r="5" spans="2:10" ht="13.5" thickBot="1" x14ac:dyDescent="0.25">
      <c r="B5" s="164"/>
      <c r="C5" s="165"/>
      <c r="D5" s="165"/>
      <c r="E5" s="165"/>
      <c r="F5" s="165"/>
      <c r="G5" s="166" t="s">
        <v>2</v>
      </c>
    </row>
    <row r="6" spans="2:10" ht="22.5" customHeight="1" thickBot="1" x14ac:dyDescent="0.25">
      <c r="B6" s="604"/>
      <c r="C6" s="605"/>
      <c r="D6" s="608" t="s">
        <v>0</v>
      </c>
      <c r="E6" s="609"/>
      <c r="F6" s="608" t="s">
        <v>44</v>
      </c>
      <c r="G6" s="609"/>
    </row>
    <row r="7" spans="2:10" ht="22.5" customHeight="1" thickBot="1" x14ac:dyDescent="0.25">
      <c r="B7" s="606"/>
      <c r="C7" s="607"/>
      <c r="D7" s="167" t="s">
        <v>217</v>
      </c>
      <c r="E7" s="168" t="s">
        <v>218</v>
      </c>
      <c r="F7" s="167" t="s">
        <v>217</v>
      </c>
      <c r="G7" s="168" t="s">
        <v>218</v>
      </c>
    </row>
    <row r="8" spans="2:10" ht="30" customHeight="1" x14ac:dyDescent="0.2">
      <c r="B8" s="610" t="s">
        <v>219</v>
      </c>
      <c r="C8" s="169" t="s">
        <v>256</v>
      </c>
      <c r="D8" s="361">
        <v>105475</v>
      </c>
      <c r="E8" s="362">
        <f>D8*0.701+3422.1</f>
        <v>77360.074999999997</v>
      </c>
      <c r="F8" s="361">
        <v>104196.07</v>
      </c>
      <c r="G8" s="170">
        <f>F8*0.701+3422.1</f>
        <v>76463.545070000007</v>
      </c>
    </row>
    <row r="9" spans="2:10" ht="30" customHeight="1" x14ac:dyDescent="0.2">
      <c r="B9" s="610"/>
      <c r="C9" s="171" t="s">
        <v>257</v>
      </c>
      <c r="D9" s="363">
        <v>323221</v>
      </c>
      <c r="E9" s="364">
        <f>D9*0.701+3422.1</f>
        <v>230000.02099999998</v>
      </c>
      <c r="F9" s="363">
        <v>287507</v>
      </c>
      <c r="G9" s="170">
        <f>F9*0.701+3422.1</f>
        <v>204964.50699999998</v>
      </c>
    </row>
    <row r="10" spans="2:10" ht="30" customHeight="1" thickBot="1" x14ac:dyDescent="0.25">
      <c r="B10" s="611"/>
      <c r="C10" s="172" t="s">
        <v>258</v>
      </c>
      <c r="D10" s="365">
        <v>180923</v>
      </c>
      <c r="E10" s="364">
        <f>D10*0.701+3422.1</f>
        <v>130249.12299999999</v>
      </c>
      <c r="F10" s="365">
        <v>153572</v>
      </c>
      <c r="G10" s="170">
        <f t="shared" ref="G10:G13" si="0">F10*0.701+3422.1</f>
        <v>111076.072</v>
      </c>
    </row>
    <row r="11" spans="2:10" ht="30" customHeight="1" x14ac:dyDescent="0.2">
      <c r="B11" s="601" t="s">
        <v>220</v>
      </c>
      <c r="C11" s="173" t="s">
        <v>256</v>
      </c>
      <c r="D11" s="360"/>
      <c r="E11" s="356"/>
      <c r="F11" s="470"/>
      <c r="G11" s="170"/>
    </row>
    <row r="12" spans="2:10" ht="30" customHeight="1" x14ac:dyDescent="0.2">
      <c r="B12" s="601"/>
      <c r="C12" s="174" t="s">
        <v>257</v>
      </c>
      <c r="D12" s="356">
        <v>354555</v>
      </c>
      <c r="E12" s="356">
        <f>D12*0.701+3422.1</f>
        <v>251965.155</v>
      </c>
      <c r="F12" s="470">
        <v>296839</v>
      </c>
      <c r="G12" s="170">
        <f t="shared" si="0"/>
        <v>211506.239</v>
      </c>
    </row>
    <row r="13" spans="2:10" ht="30" customHeight="1" thickBot="1" x14ac:dyDescent="0.25">
      <c r="B13" s="602"/>
      <c r="C13" s="175" t="s">
        <v>258</v>
      </c>
      <c r="D13" s="356">
        <v>354555</v>
      </c>
      <c r="E13" s="356">
        <f>D13*0.701+3422.1</f>
        <v>251965.155</v>
      </c>
      <c r="F13" s="470">
        <v>296839</v>
      </c>
      <c r="G13" s="170">
        <f t="shared" si="0"/>
        <v>211506.239</v>
      </c>
    </row>
    <row r="14" spans="2:10" ht="13.5" customHeight="1" x14ac:dyDescent="0.2"/>
    <row r="15" spans="2:10" x14ac:dyDescent="0.2">
      <c r="B15" s="42" t="s">
        <v>574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37"/>
  <sheetViews>
    <sheetView showGridLines="0" topLeftCell="B1" zoomScale="85" zoomScaleNormal="85" workbookViewId="0">
      <selection activeCell="M17" sqref="M17"/>
    </sheetView>
  </sheetViews>
  <sheetFormatPr defaultRowHeight="15.75" x14ac:dyDescent="0.25"/>
  <cols>
    <col min="1" max="1" width="2.7109375" style="39" customWidth="1"/>
    <col min="2" max="2" width="39" style="39" customWidth="1"/>
    <col min="3" max="3" width="20.85546875" style="39" customWidth="1"/>
    <col min="4" max="9" width="30.140625" style="39" customWidth="1"/>
    <col min="10" max="251" width="9.140625" style="39"/>
    <col min="252" max="252" width="6.7109375" style="39" customWidth="1"/>
    <col min="253" max="258" width="30.140625" style="39" customWidth="1"/>
    <col min="259" max="259" width="18.85546875" style="39" customWidth="1"/>
    <col min="260" max="260" width="15.5703125" style="39" customWidth="1"/>
    <col min="261" max="507" width="9.140625" style="39"/>
    <col min="508" max="508" width="6.7109375" style="39" customWidth="1"/>
    <col min="509" max="514" width="30.140625" style="39" customWidth="1"/>
    <col min="515" max="515" width="18.85546875" style="39" customWidth="1"/>
    <col min="516" max="516" width="15.5703125" style="39" customWidth="1"/>
    <col min="517" max="763" width="9.140625" style="39"/>
    <col min="764" max="764" width="6.7109375" style="39" customWidth="1"/>
    <col min="765" max="770" width="30.140625" style="39" customWidth="1"/>
    <col min="771" max="771" width="18.85546875" style="39" customWidth="1"/>
    <col min="772" max="772" width="15.5703125" style="39" customWidth="1"/>
    <col min="773" max="1019" width="9.140625" style="39"/>
    <col min="1020" max="1020" width="6.7109375" style="39" customWidth="1"/>
    <col min="1021" max="1026" width="30.140625" style="39" customWidth="1"/>
    <col min="1027" max="1027" width="18.85546875" style="39" customWidth="1"/>
    <col min="1028" max="1028" width="15.5703125" style="39" customWidth="1"/>
    <col min="1029" max="1275" width="9.140625" style="39"/>
    <col min="1276" max="1276" width="6.7109375" style="39" customWidth="1"/>
    <col min="1277" max="1282" width="30.140625" style="39" customWidth="1"/>
    <col min="1283" max="1283" width="18.85546875" style="39" customWidth="1"/>
    <col min="1284" max="1284" width="15.5703125" style="39" customWidth="1"/>
    <col min="1285" max="1531" width="9.140625" style="39"/>
    <col min="1532" max="1532" width="6.7109375" style="39" customWidth="1"/>
    <col min="1533" max="1538" width="30.140625" style="39" customWidth="1"/>
    <col min="1539" max="1539" width="18.85546875" style="39" customWidth="1"/>
    <col min="1540" max="1540" width="15.5703125" style="39" customWidth="1"/>
    <col min="1541" max="1787" width="9.140625" style="39"/>
    <col min="1788" max="1788" width="6.7109375" style="39" customWidth="1"/>
    <col min="1789" max="1794" width="30.140625" style="39" customWidth="1"/>
    <col min="1795" max="1795" width="18.85546875" style="39" customWidth="1"/>
    <col min="1796" max="1796" width="15.5703125" style="39" customWidth="1"/>
    <col min="1797" max="2043" width="9.140625" style="39"/>
    <col min="2044" max="2044" width="6.7109375" style="39" customWidth="1"/>
    <col min="2045" max="2050" width="30.140625" style="39" customWidth="1"/>
    <col min="2051" max="2051" width="18.85546875" style="39" customWidth="1"/>
    <col min="2052" max="2052" width="15.5703125" style="39" customWidth="1"/>
    <col min="2053" max="2299" width="9.140625" style="39"/>
    <col min="2300" max="2300" width="6.7109375" style="39" customWidth="1"/>
    <col min="2301" max="2306" width="30.140625" style="39" customWidth="1"/>
    <col min="2307" max="2307" width="18.85546875" style="39" customWidth="1"/>
    <col min="2308" max="2308" width="15.5703125" style="39" customWidth="1"/>
    <col min="2309" max="2555" width="9.140625" style="39"/>
    <col min="2556" max="2556" width="6.7109375" style="39" customWidth="1"/>
    <col min="2557" max="2562" width="30.140625" style="39" customWidth="1"/>
    <col min="2563" max="2563" width="18.85546875" style="39" customWidth="1"/>
    <col min="2564" max="2564" width="15.5703125" style="39" customWidth="1"/>
    <col min="2565" max="2811" width="9.140625" style="39"/>
    <col min="2812" max="2812" width="6.7109375" style="39" customWidth="1"/>
    <col min="2813" max="2818" width="30.140625" style="39" customWidth="1"/>
    <col min="2819" max="2819" width="18.85546875" style="39" customWidth="1"/>
    <col min="2820" max="2820" width="15.5703125" style="39" customWidth="1"/>
    <col min="2821" max="3067" width="9.140625" style="39"/>
    <col min="3068" max="3068" width="6.7109375" style="39" customWidth="1"/>
    <col min="3069" max="3074" width="30.140625" style="39" customWidth="1"/>
    <col min="3075" max="3075" width="18.85546875" style="39" customWidth="1"/>
    <col min="3076" max="3076" width="15.5703125" style="39" customWidth="1"/>
    <col min="3077" max="3323" width="9.140625" style="39"/>
    <col min="3324" max="3324" width="6.7109375" style="39" customWidth="1"/>
    <col min="3325" max="3330" width="30.140625" style="39" customWidth="1"/>
    <col min="3331" max="3331" width="18.85546875" style="39" customWidth="1"/>
    <col min="3332" max="3332" width="15.5703125" style="39" customWidth="1"/>
    <col min="3333" max="3579" width="9.140625" style="39"/>
    <col min="3580" max="3580" width="6.7109375" style="39" customWidth="1"/>
    <col min="3581" max="3586" width="30.140625" style="39" customWidth="1"/>
    <col min="3587" max="3587" width="18.85546875" style="39" customWidth="1"/>
    <col min="3588" max="3588" width="15.5703125" style="39" customWidth="1"/>
    <col min="3589" max="3835" width="9.140625" style="39"/>
    <col min="3836" max="3836" width="6.7109375" style="39" customWidth="1"/>
    <col min="3837" max="3842" width="30.140625" style="39" customWidth="1"/>
    <col min="3843" max="3843" width="18.85546875" style="39" customWidth="1"/>
    <col min="3844" max="3844" width="15.5703125" style="39" customWidth="1"/>
    <col min="3845" max="4091" width="9.140625" style="39"/>
    <col min="4092" max="4092" width="6.7109375" style="39" customWidth="1"/>
    <col min="4093" max="4098" width="30.140625" style="39" customWidth="1"/>
    <col min="4099" max="4099" width="18.85546875" style="39" customWidth="1"/>
    <col min="4100" max="4100" width="15.5703125" style="39" customWidth="1"/>
    <col min="4101" max="4347" width="9.140625" style="39"/>
    <col min="4348" max="4348" width="6.7109375" style="39" customWidth="1"/>
    <col min="4349" max="4354" width="30.140625" style="39" customWidth="1"/>
    <col min="4355" max="4355" width="18.85546875" style="39" customWidth="1"/>
    <col min="4356" max="4356" width="15.5703125" style="39" customWidth="1"/>
    <col min="4357" max="4603" width="9.140625" style="39"/>
    <col min="4604" max="4604" width="6.7109375" style="39" customWidth="1"/>
    <col min="4605" max="4610" width="30.140625" style="39" customWidth="1"/>
    <col min="4611" max="4611" width="18.85546875" style="39" customWidth="1"/>
    <col min="4612" max="4612" width="15.5703125" style="39" customWidth="1"/>
    <col min="4613" max="4859" width="9.140625" style="39"/>
    <col min="4860" max="4860" width="6.7109375" style="39" customWidth="1"/>
    <col min="4861" max="4866" width="30.140625" style="39" customWidth="1"/>
    <col min="4867" max="4867" width="18.85546875" style="39" customWidth="1"/>
    <col min="4868" max="4868" width="15.5703125" style="39" customWidth="1"/>
    <col min="4869" max="5115" width="9.140625" style="39"/>
    <col min="5116" max="5116" width="6.7109375" style="39" customWidth="1"/>
    <col min="5117" max="5122" width="30.140625" style="39" customWidth="1"/>
    <col min="5123" max="5123" width="18.85546875" style="39" customWidth="1"/>
    <col min="5124" max="5124" width="15.5703125" style="39" customWidth="1"/>
    <col min="5125" max="5371" width="9.140625" style="39"/>
    <col min="5372" max="5372" width="6.7109375" style="39" customWidth="1"/>
    <col min="5373" max="5378" width="30.140625" style="39" customWidth="1"/>
    <col min="5379" max="5379" width="18.85546875" style="39" customWidth="1"/>
    <col min="5380" max="5380" width="15.5703125" style="39" customWidth="1"/>
    <col min="5381" max="5627" width="9.140625" style="39"/>
    <col min="5628" max="5628" width="6.7109375" style="39" customWidth="1"/>
    <col min="5629" max="5634" width="30.140625" style="39" customWidth="1"/>
    <col min="5635" max="5635" width="18.85546875" style="39" customWidth="1"/>
    <col min="5636" max="5636" width="15.5703125" style="39" customWidth="1"/>
    <col min="5637" max="5883" width="9.140625" style="39"/>
    <col min="5884" max="5884" width="6.7109375" style="39" customWidth="1"/>
    <col min="5885" max="5890" width="30.140625" style="39" customWidth="1"/>
    <col min="5891" max="5891" width="18.85546875" style="39" customWidth="1"/>
    <col min="5892" max="5892" width="15.5703125" style="39" customWidth="1"/>
    <col min="5893" max="6139" width="9.140625" style="39"/>
    <col min="6140" max="6140" width="6.7109375" style="39" customWidth="1"/>
    <col min="6141" max="6146" width="30.140625" style="39" customWidth="1"/>
    <col min="6147" max="6147" width="18.85546875" style="39" customWidth="1"/>
    <col min="6148" max="6148" width="15.5703125" style="39" customWidth="1"/>
    <col min="6149" max="6395" width="9.140625" style="39"/>
    <col min="6396" max="6396" width="6.7109375" style="39" customWidth="1"/>
    <col min="6397" max="6402" width="30.140625" style="39" customWidth="1"/>
    <col min="6403" max="6403" width="18.85546875" style="39" customWidth="1"/>
    <col min="6404" max="6404" width="15.5703125" style="39" customWidth="1"/>
    <col min="6405" max="6651" width="9.140625" style="39"/>
    <col min="6652" max="6652" width="6.7109375" style="39" customWidth="1"/>
    <col min="6653" max="6658" width="30.140625" style="39" customWidth="1"/>
    <col min="6659" max="6659" width="18.85546875" style="39" customWidth="1"/>
    <col min="6660" max="6660" width="15.5703125" style="39" customWidth="1"/>
    <col min="6661" max="6907" width="9.140625" style="39"/>
    <col min="6908" max="6908" width="6.7109375" style="39" customWidth="1"/>
    <col min="6909" max="6914" width="30.140625" style="39" customWidth="1"/>
    <col min="6915" max="6915" width="18.85546875" style="39" customWidth="1"/>
    <col min="6916" max="6916" width="15.5703125" style="39" customWidth="1"/>
    <col min="6917" max="7163" width="9.140625" style="39"/>
    <col min="7164" max="7164" width="6.7109375" style="39" customWidth="1"/>
    <col min="7165" max="7170" width="30.140625" style="39" customWidth="1"/>
    <col min="7171" max="7171" width="18.85546875" style="39" customWidth="1"/>
    <col min="7172" max="7172" width="15.5703125" style="39" customWidth="1"/>
    <col min="7173" max="7419" width="9.140625" style="39"/>
    <col min="7420" max="7420" width="6.7109375" style="39" customWidth="1"/>
    <col min="7421" max="7426" width="30.140625" style="39" customWidth="1"/>
    <col min="7427" max="7427" width="18.85546875" style="39" customWidth="1"/>
    <col min="7428" max="7428" width="15.5703125" style="39" customWidth="1"/>
    <col min="7429" max="7675" width="9.140625" style="39"/>
    <col min="7676" max="7676" width="6.7109375" style="39" customWidth="1"/>
    <col min="7677" max="7682" width="30.140625" style="39" customWidth="1"/>
    <col min="7683" max="7683" width="18.85546875" style="39" customWidth="1"/>
    <col min="7684" max="7684" width="15.5703125" style="39" customWidth="1"/>
    <col min="7685" max="7931" width="9.140625" style="39"/>
    <col min="7932" max="7932" width="6.7109375" style="39" customWidth="1"/>
    <col min="7933" max="7938" width="30.140625" style="39" customWidth="1"/>
    <col min="7939" max="7939" width="18.85546875" style="39" customWidth="1"/>
    <col min="7940" max="7940" width="15.5703125" style="39" customWidth="1"/>
    <col min="7941" max="8187" width="9.140625" style="39"/>
    <col min="8188" max="8188" width="6.7109375" style="39" customWidth="1"/>
    <col min="8189" max="8194" width="30.140625" style="39" customWidth="1"/>
    <col min="8195" max="8195" width="18.85546875" style="39" customWidth="1"/>
    <col min="8196" max="8196" width="15.5703125" style="39" customWidth="1"/>
    <col min="8197" max="8443" width="9.140625" style="39"/>
    <col min="8444" max="8444" width="6.7109375" style="39" customWidth="1"/>
    <col min="8445" max="8450" width="30.140625" style="39" customWidth="1"/>
    <col min="8451" max="8451" width="18.85546875" style="39" customWidth="1"/>
    <col min="8452" max="8452" width="15.5703125" style="39" customWidth="1"/>
    <col min="8453" max="8699" width="9.140625" style="39"/>
    <col min="8700" max="8700" width="6.7109375" style="39" customWidth="1"/>
    <col min="8701" max="8706" width="30.140625" style="39" customWidth="1"/>
    <col min="8707" max="8707" width="18.85546875" style="39" customWidth="1"/>
    <col min="8708" max="8708" width="15.5703125" style="39" customWidth="1"/>
    <col min="8709" max="8955" width="9.140625" style="39"/>
    <col min="8956" max="8956" width="6.7109375" style="39" customWidth="1"/>
    <col min="8957" max="8962" width="30.140625" style="39" customWidth="1"/>
    <col min="8963" max="8963" width="18.85546875" style="39" customWidth="1"/>
    <col min="8964" max="8964" width="15.5703125" style="39" customWidth="1"/>
    <col min="8965" max="9211" width="9.140625" style="39"/>
    <col min="9212" max="9212" width="6.7109375" style="39" customWidth="1"/>
    <col min="9213" max="9218" width="30.140625" style="39" customWidth="1"/>
    <col min="9219" max="9219" width="18.85546875" style="39" customWidth="1"/>
    <col min="9220" max="9220" width="15.5703125" style="39" customWidth="1"/>
    <col min="9221" max="9467" width="9.140625" style="39"/>
    <col min="9468" max="9468" width="6.7109375" style="39" customWidth="1"/>
    <col min="9469" max="9474" width="30.140625" style="39" customWidth="1"/>
    <col min="9475" max="9475" width="18.85546875" style="39" customWidth="1"/>
    <col min="9476" max="9476" width="15.5703125" style="39" customWidth="1"/>
    <col min="9477" max="9723" width="9.140625" style="39"/>
    <col min="9724" max="9724" width="6.7109375" style="39" customWidth="1"/>
    <col min="9725" max="9730" width="30.140625" style="39" customWidth="1"/>
    <col min="9731" max="9731" width="18.85546875" style="39" customWidth="1"/>
    <col min="9732" max="9732" width="15.5703125" style="39" customWidth="1"/>
    <col min="9733" max="9979" width="9.140625" style="39"/>
    <col min="9980" max="9980" width="6.7109375" style="39" customWidth="1"/>
    <col min="9981" max="9986" width="30.140625" style="39" customWidth="1"/>
    <col min="9987" max="9987" width="18.85546875" style="39" customWidth="1"/>
    <col min="9988" max="9988" width="15.5703125" style="39" customWidth="1"/>
    <col min="9989" max="10235" width="9.140625" style="39"/>
    <col min="10236" max="10236" width="6.7109375" style="39" customWidth="1"/>
    <col min="10237" max="10242" width="30.140625" style="39" customWidth="1"/>
    <col min="10243" max="10243" width="18.85546875" style="39" customWidth="1"/>
    <col min="10244" max="10244" width="15.5703125" style="39" customWidth="1"/>
    <col min="10245" max="10491" width="9.140625" style="39"/>
    <col min="10492" max="10492" width="6.7109375" style="39" customWidth="1"/>
    <col min="10493" max="10498" width="30.140625" style="39" customWidth="1"/>
    <col min="10499" max="10499" width="18.85546875" style="39" customWidth="1"/>
    <col min="10500" max="10500" width="15.5703125" style="39" customWidth="1"/>
    <col min="10501" max="10747" width="9.140625" style="39"/>
    <col min="10748" max="10748" width="6.7109375" style="39" customWidth="1"/>
    <col min="10749" max="10754" width="30.140625" style="39" customWidth="1"/>
    <col min="10755" max="10755" width="18.85546875" style="39" customWidth="1"/>
    <col min="10756" max="10756" width="15.5703125" style="39" customWidth="1"/>
    <col min="10757" max="11003" width="9.140625" style="39"/>
    <col min="11004" max="11004" width="6.7109375" style="39" customWidth="1"/>
    <col min="11005" max="11010" width="30.140625" style="39" customWidth="1"/>
    <col min="11011" max="11011" width="18.85546875" style="39" customWidth="1"/>
    <col min="11012" max="11012" width="15.5703125" style="39" customWidth="1"/>
    <col min="11013" max="11259" width="9.140625" style="39"/>
    <col min="11260" max="11260" width="6.7109375" style="39" customWidth="1"/>
    <col min="11261" max="11266" width="30.140625" style="39" customWidth="1"/>
    <col min="11267" max="11267" width="18.85546875" style="39" customWidth="1"/>
    <col min="11268" max="11268" width="15.5703125" style="39" customWidth="1"/>
    <col min="11269" max="11515" width="9.140625" style="39"/>
    <col min="11516" max="11516" width="6.7109375" style="39" customWidth="1"/>
    <col min="11517" max="11522" width="30.140625" style="39" customWidth="1"/>
    <col min="11523" max="11523" width="18.85546875" style="39" customWidth="1"/>
    <col min="11524" max="11524" width="15.5703125" style="39" customWidth="1"/>
    <col min="11525" max="11771" width="9.140625" style="39"/>
    <col min="11772" max="11772" width="6.7109375" style="39" customWidth="1"/>
    <col min="11773" max="11778" width="30.140625" style="39" customWidth="1"/>
    <col min="11779" max="11779" width="18.85546875" style="39" customWidth="1"/>
    <col min="11780" max="11780" width="15.5703125" style="39" customWidth="1"/>
    <col min="11781" max="12027" width="9.140625" style="39"/>
    <col min="12028" max="12028" width="6.7109375" style="39" customWidth="1"/>
    <col min="12029" max="12034" width="30.140625" style="39" customWidth="1"/>
    <col min="12035" max="12035" width="18.85546875" style="39" customWidth="1"/>
    <col min="12036" max="12036" width="15.5703125" style="39" customWidth="1"/>
    <col min="12037" max="12283" width="9.140625" style="39"/>
    <col min="12284" max="12284" width="6.7109375" style="39" customWidth="1"/>
    <col min="12285" max="12290" width="30.140625" style="39" customWidth="1"/>
    <col min="12291" max="12291" width="18.85546875" style="39" customWidth="1"/>
    <col min="12292" max="12292" width="15.5703125" style="39" customWidth="1"/>
    <col min="12293" max="12539" width="9.140625" style="39"/>
    <col min="12540" max="12540" width="6.7109375" style="39" customWidth="1"/>
    <col min="12541" max="12546" width="30.140625" style="39" customWidth="1"/>
    <col min="12547" max="12547" width="18.85546875" style="39" customWidth="1"/>
    <col min="12548" max="12548" width="15.5703125" style="39" customWidth="1"/>
    <col min="12549" max="12795" width="9.140625" style="39"/>
    <col min="12796" max="12796" width="6.7109375" style="39" customWidth="1"/>
    <col min="12797" max="12802" width="30.140625" style="39" customWidth="1"/>
    <col min="12803" max="12803" width="18.85546875" style="39" customWidth="1"/>
    <col min="12804" max="12804" width="15.5703125" style="39" customWidth="1"/>
    <col min="12805" max="13051" width="9.140625" style="39"/>
    <col min="13052" max="13052" width="6.7109375" style="39" customWidth="1"/>
    <col min="13053" max="13058" width="30.140625" style="39" customWidth="1"/>
    <col min="13059" max="13059" width="18.85546875" style="39" customWidth="1"/>
    <col min="13060" max="13060" width="15.5703125" style="39" customWidth="1"/>
    <col min="13061" max="13307" width="9.140625" style="39"/>
    <col min="13308" max="13308" width="6.7109375" style="39" customWidth="1"/>
    <col min="13309" max="13314" width="30.140625" style="39" customWidth="1"/>
    <col min="13315" max="13315" width="18.85546875" style="39" customWidth="1"/>
    <col min="13316" max="13316" width="15.5703125" style="39" customWidth="1"/>
    <col min="13317" max="13563" width="9.140625" style="39"/>
    <col min="13564" max="13564" width="6.7109375" style="39" customWidth="1"/>
    <col min="13565" max="13570" width="30.140625" style="39" customWidth="1"/>
    <col min="13571" max="13571" width="18.85546875" style="39" customWidth="1"/>
    <col min="13572" max="13572" width="15.5703125" style="39" customWidth="1"/>
    <col min="13573" max="13819" width="9.140625" style="39"/>
    <col min="13820" max="13820" width="6.7109375" style="39" customWidth="1"/>
    <col min="13821" max="13826" width="30.140625" style="39" customWidth="1"/>
    <col min="13827" max="13827" width="18.85546875" style="39" customWidth="1"/>
    <col min="13828" max="13828" width="15.5703125" style="39" customWidth="1"/>
    <col min="13829" max="14075" width="9.140625" style="39"/>
    <col min="14076" max="14076" width="6.7109375" style="39" customWidth="1"/>
    <col min="14077" max="14082" width="30.140625" style="39" customWidth="1"/>
    <col min="14083" max="14083" width="18.85546875" style="39" customWidth="1"/>
    <col min="14084" max="14084" width="15.5703125" style="39" customWidth="1"/>
    <col min="14085" max="14331" width="9.140625" style="39"/>
    <col min="14332" max="14332" width="6.7109375" style="39" customWidth="1"/>
    <col min="14333" max="14338" width="30.140625" style="39" customWidth="1"/>
    <col min="14339" max="14339" width="18.85546875" style="39" customWidth="1"/>
    <col min="14340" max="14340" width="15.5703125" style="39" customWidth="1"/>
    <col min="14341" max="14587" width="9.140625" style="39"/>
    <col min="14588" max="14588" width="6.7109375" style="39" customWidth="1"/>
    <col min="14589" max="14594" width="30.140625" style="39" customWidth="1"/>
    <col min="14595" max="14595" width="18.85546875" style="39" customWidth="1"/>
    <col min="14596" max="14596" width="15.5703125" style="39" customWidth="1"/>
    <col min="14597" max="14843" width="9.140625" style="39"/>
    <col min="14844" max="14844" width="6.7109375" style="39" customWidth="1"/>
    <col min="14845" max="14850" width="30.140625" style="39" customWidth="1"/>
    <col min="14851" max="14851" width="18.85546875" style="39" customWidth="1"/>
    <col min="14852" max="14852" width="15.5703125" style="39" customWidth="1"/>
    <col min="14853" max="15099" width="9.140625" style="39"/>
    <col min="15100" max="15100" width="6.7109375" style="39" customWidth="1"/>
    <col min="15101" max="15106" width="30.140625" style="39" customWidth="1"/>
    <col min="15107" max="15107" width="18.85546875" style="39" customWidth="1"/>
    <col min="15108" max="15108" width="15.5703125" style="39" customWidth="1"/>
    <col min="15109" max="15355" width="9.140625" style="39"/>
    <col min="15356" max="15356" width="6.7109375" style="39" customWidth="1"/>
    <col min="15357" max="15362" width="30.140625" style="39" customWidth="1"/>
    <col min="15363" max="15363" width="18.85546875" style="39" customWidth="1"/>
    <col min="15364" max="15364" width="15.5703125" style="39" customWidth="1"/>
    <col min="15365" max="15611" width="9.140625" style="39"/>
    <col min="15612" max="15612" width="6.7109375" style="39" customWidth="1"/>
    <col min="15613" max="15618" width="30.140625" style="39" customWidth="1"/>
    <col min="15619" max="15619" width="18.85546875" style="39" customWidth="1"/>
    <col min="15620" max="15620" width="15.5703125" style="39" customWidth="1"/>
    <col min="15621" max="15867" width="9.140625" style="39"/>
    <col min="15868" max="15868" width="6.7109375" style="39" customWidth="1"/>
    <col min="15869" max="15874" width="30.140625" style="39" customWidth="1"/>
    <col min="15875" max="15875" width="18.85546875" style="39" customWidth="1"/>
    <col min="15876" max="15876" width="15.5703125" style="39" customWidth="1"/>
    <col min="15877" max="16123" width="9.140625" style="39"/>
    <col min="16124" max="16124" width="6.7109375" style="39" customWidth="1"/>
    <col min="16125" max="16130" width="30.140625" style="39" customWidth="1"/>
    <col min="16131" max="16131" width="18.85546875" style="39" customWidth="1"/>
    <col min="16132" max="16132" width="15.5703125" style="39" customWidth="1"/>
    <col min="16133" max="16384" width="9.140625" style="39"/>
  </cols>
  <sheetData>
    <row r="1" spans="2:9" x14ac:dyDescent="0.25">
      <c r="B1" s="176"/>
      <c r="C1" s="176"/>
      <c r="D1" s="176"/>
      <c r="E1" s="176"/>
      <c r="F1" s="176"/>
      <c r="G1" s="176"/>
      <c r="H1" s="176"/>
      <c r="I1" s="177" t="s">
        <v>204</v>
      </c>
    </row>
    <row r="2" spans="2:9" x14ac:dyDescent="0.25">
      <c r="B2" s="176"/>
      <c r="C2" s="176"/>
      <c r="D2" s="176"/>
      <c r="E2" s="176"/>
      <c r="F2" s="176"/>
      <c r="G2" s="176"/>
      <c r="H2" s="176"/>
      <c r="I2" s="177"/>
    </row>
    <row r="3" spans="2:9" ht="20.25" customHeight="1" x14ac:dyDescent="0.3">
      <c r="B3" s="612" t="s">
        <v>681</v>
      </c>
      <c r="C3" s="612"/>
      <c r="D3" s="612"/>
      <c r="E3" s="612"/>
      <c r="F3" s="612"/>
      <c r="G3" s="612"/>
      <c r="H3" s="612"/>
      <c r="I3" s="612"/>
    </row>
    <row r="4" spans="2:9" ht="16.5" thickBot="1" x14ac:dyDescent="0.3">
      <c r="B4" s="178"/>
      <c r="C4" s="178"/>
      <c r="D4" s="178"/>
      <c r="E4" s="178"/>
      <c r="F4" s="178"/>
      <c r="G4" s="178"/>
      <c r="I4" s="179" t="s">
        <v>2</v>
      </c>
    </row>
    <row r="5" spans="2:9" s="180" customFormat="1" ht="44.25" customHeight="1" thickBot="1" x14ac:dyDescent="0.35">
      <c r="B5" s="616" t="s">
        <v>737</v>
      </c>
      <c r="C5" s="617"/>
      <c r="D5" s="617"/>
      <c r="E5" s="617"/>
      <c r="F5" s="617"/>
      <c r="G5" s="617"/>
      <c r="H5" s="618"/>
      <c r="I5" s="614" t="s">
        <v>225</v>
      </c>
    </row>
    <row r="6" spans="2:9" s="180" customFormat="1" ht="47.25" customHeight="1" thickBot="1" x14ac:dyDescent="0.35">
      <c r="B6" s="181" t="s">
        <v>680</v>
      </c>
      <c r="C6" s="182" t="s">
        <v>222</v>
      </c>
      <c r="D6" s="182" t="s">
        <v>261</v>
      </c>
      <c r="E6" s="182" t="s">
        <v>212</v>
      </c>
      <c r="F6" s="183" t="s">
        <v>213</v>
      </c>
      <c r="G6" s="182" t="s">
        <v>214</v>
      </c>
      <c r="H6" s="182" t="s">
        <v>215</v>
      </c>
      <c r="I6" s="615"/>
    </row>
    <row r="7" spans="2:9" s="180" customFormat="1" ht="20.100000000000001" customHeight="1" x14ac:dyDescent="0.3">
      <c r="B7" s="184" t="s">
        <v>193</v>
      </c>
      <c r="C7" s="184"/>
      <c r="D7" s="184"/>
      <c r="E7" s="185"/>
      <c r="F7" s="185"/>
      <c r="G7" s="185"/>
      <c r="H7" s="185"/>
      <c r="I7" s="186"/>
    </row>
    <row r="8" spans="2:9" s="180" customFormat="1" ht="20.100000000000001" customHeight="1" x14ac:dyDescent="0.3">
      <c r="B8" s="184" t="s">
        <v>193</v>
      </c>
      <c r="C8" s="184"/>
      <c r="D8" s="184"/>
      <c r="E8" s="185"/>
      <c r="F8" s="185"/>
      <c r="G8" s="185"/>
      <c r="H8" s="185"/>
      <c r="I8" s="186"/>
    </row>
    <row r="9" spans="2:9" s="180" customFormat="1" ht="20.100000000000001" customHeight="1" x14ac:dyDescent="0.3">
      <c r="B9" s="184" t="s">
        <v>193</v>
      </c>
      <c r="C9" s="184"/>
      <c r="D9" s="184"/>
      <c r="E9" s="185"/>
      <c r="F9" s="185"/>
      <c r="G9" s="185"/>
      <c r="H9" s="185"/>
      <c r="I9" s="186"/>
    </row>
    <row r="10" spans="2:9" s="180" customFormat="1" ht="20.100000000000001" customHeight="1" x14ac:dyDescent="0.3">
      <c r="B10" s="187" t="s">
        <v>193</v>
      </c>
      <c r="C10" s="188"/>
      <c r="D10" s="188"/>
      <c r="E10" s="185"/>
      <c r="F10" s="185"/>
      <c r="G10" s="185"/>
      <c r="H10" s="185"/>
      <c r="I10" s="186"/>
    </row>
    <row r="11" spans="2:9" s="180" customFormat="1" ht="20.100000000000001" customHeight="1" x14ac:dyDescent="0.3">
      <c r="B11" s="187" t="s">
        <v>193</v>
      </c>
      <c r="C11" s="188"/>
      <c r="D11" s="188"/>
      <c r="E11" s="185"/>
      <c r="F11" s="185"/>
      <c r="G11" s="185"/>
      <c r="H11" s="185"/>
      <c r="I11" s="186"/>
    </row>
    <row r="12" spans="2:9" s="180" customFormat="1" ht="20.100000000000001" customHeight="1" thickBot="1" x14ac:dyDescent="0.35">
      <c r="B12" s="189" t="s">
        <v>193</v>
      </c>
      <c r="C12" s="189"/>
      <c r="D12" s="189"/>
      <c r="E12" s="190"/>
      <c r="F12" s="190"/>
      <c r="G12" s="190"/>
      <c r="H12" s="190"/>
      <c r="I12" s="191"/>
    </row>
    <row r="13" spans="2:9" s="180" customFormat="1" ht="30" customHeight="1" thickBot="1" x14ac:dyDescent="0.35">
      <c r="B13" s="625" t="s">
        <v>260</v>
      </c>
      <c r="C13" s="626"/>
      <c r="D13" s="627"/>
      <c r="E13" s="192"/>
      <c r="F13" s="192"/>
      <c r="G13" s="192"/>
      <c r="H13" s="192"/>
      <c r="I13" s="192"/>
    </row>
    <row r="14" spans="2:9" x14ac:dyDescent="0.25">
      <c r="I14" s="193"/>
    </row>
    <row r="15" spans="2:9" x14ac:dyDescent="0.25">
      <c r="B15" s="619" t="s">
        <v>682</v>
      </c>
      <c r="C15" s="619"/>
      <c r="D15" s="619"/>
      <c r="E15" s="619"/>
      <c r="F15" s="619"/>
      <c r="G15" s="619"/>
      <c r="H15" s="619"/>
      <c r="I15" s="194"/>
    </row>
    <row r="16" spans="2:9" x14ac:dyDescent="0.25">
      <c r="B16" s="69"/>
      <c r="C16" s="69"/>
      <c r="D16" s="69"/>
    </row>
    <row r="19" spans="2:9" x14ac:dyDescent="0.25">
      <c r="I19" s="195"/>
    </row>
    <row r="20" spans="2:9" ht="16.5" thickBot="1" x14ac:dyDescent="0.3">
      <c r="B20" s="196"/>
      <c r="C20" s="196"/>
      <c r="D20" s="196"/>
      <c r="E20" s="196"/>
      <c r="F20" s="196"/>
      <c r="G20" s="196"/>
      <c r="H20" s="196"/>
      <c r="I20" s="179" t="s">
        <v>2</v>
      </c>
    </row>
    <row r="21" spans="2:9" s="180" customFormat="1" ht="36" customHeight="1" thickBot="1" x14ac:dyDescent="0.35">
      <c r="B21" s="620" t="s">
        <v>738</v>
      </c>
      <c r="C21" s="621"/>
      <c r="D21" s="621"/>
      <c r="E21" s="621"/>
      <c r="F21" s="621"/>
      <c r="G21" s="621"/>
      <c r="H21" s="621"/>
      <c r="I21" s="622"/>
    </row>
    <row r="22" spans="2:9" s="180" customFormat="1" ht="49.5" customHeight="1" x14ac:dyDescent="0.3">
      <c r="B22" s="623" t="s">
        <v>221</v>
      </c>
      <c r="C22" s="614" t="s">
        <v>222</v>
      </c>
      <c r="D22" s="614" t="s">
        <v>259</v>
      </c>
      <c r="E22" s="197" t="s">
        <v>43</v>
      </c>
      <c r="F22" s="197" t="s">
        <v>195</v>
      </c>
      <c r="G22" s="197" t="s">
        <v>223</v>
      </c>
      <c r="H22" s="197" t="s">
        <v>196</v>
      </c>
      <c r="I22" s="198" t="s">
        <v>225</v>
      </c>
    </row>
    <row r="23" spans="2:9" s="180" customFormat="1" ht="19.5" thickBot="1" x14ac:dyDescent="0.35">
      <c r="B23" s="624"/>
      <c r="C23" s="615"/>
      <c r="D23" s="615"/>
      <c r="E23" s="199">
        <v>1</v>
      </c>
      <c r="F23" s="199">
        <v>2</v>
      </c>
      <c r="G23" s="199">
        <v>3</v>
      </c>
      <c r="H23" s="199" t="s">
        <v>197</v>
      </c>
      <c r="I23" s="200">
        <v>5</v>
      </c>
    </row>
    <row r="24" spans="2:9" s="180" customFormat="1" ht="20.100000000000001" customHeight="1" x14ac:dyDescent="0.3">
      <c r="B24" s="184" t="s">
        <v>193</v>
      </c>
      <c r="C24" s="184"/>
      <c r="D24" s="184"/>
      <c r="E24" s="185"/>
      <c r="F24" s="185"/>
      <c r="G24" s="185"/>
      <c r="H24" s="185"/>
      <c r="I24" s="186"/>
    </row>
    <row r="25" spans="2:9" s="180" customFormat="1" ht="20.100000000000001" customHeight="1" x14ac:dyDescent="0.3">
      <c r="B25" s="184" t="s">
        <v>193</v>
      </c>
      <c r="C25" s="184"/>
      <c r="D25" s="184"/>
      <c r="E25" s="185"/>
      <c r="F25" s="185"/>
      <c r="G25" s="185"/>
      <c r="H25" s="185"/>
      <c r="I25" s="186"/>
    </row>
    <row r="26" spans="2:9" s="180" customFormat="1" ht="20.100000000000001" customHeight="1" x14ac:dyDescent="0.3">
      <c r="B26" s="184" t="s">
        <v>193</v>
      </c>
      <c r="C26" s="184"/>
      <c r="D26" s="184"/>
      <c r="E26" s="185"/>
      <c r="F26" s="185"/>
      <c r="G26" s="185"/>
      <c r="H26" s="185"/>
      <c r="I26" s="186"/>
    </row>
    <row r="27" spans="2:9" s="180" customFormat="1" ht="20.100000000000001" customHeight="1" x14ac:dyDescent="0.3">
      <c r="B27" s="187" t="s">
        <v>193</v>
      </c>
      <c r="C27" s="188"/>
      <c r="D27" s="188"/>
      <c r="E27" s="185"/>
      <c r="F27" s="185"/>
      <c r="G27" s="185"/>
      <c r="H27" s="185"/>
      <c r="I27" s="186"/>
    </row>
    <row r="28" spans="2:9" s="180" customFormat="1" ht="20.100000000000001" customHeight="1" x14ac:dyDescent="0.3">
      <c r="B28" s="187" t="s">
        <v>193</v>
      </c>
      <c r="C28" s="188"/>
      <c r="D28" s="188"/>
      <c r="E28" s="185"/>
      <c r="F28" s="185"/>
      <c r="G28" s="185"/>
      <c r="H28" s="185"/>
      <c r="I28" s="186"/>
    </row>
    <row r="29" spans="2:9" s="180" customFormat="1" ht="20.100000000000001" customHeight="1" thickBot="1" x14ac:dyDescent="0.35">
      <c r="B29" s="189" t="s">
        <v>193</v>
      </c>
      <c r="C29" s="189"/>
      <c r="D29" s="189"/>
      <c r="E29" s="190"/>
      <c r="F29" s="190"/>
      <c r="G29" s="190"/>
      <c r="H29" s="190"/>
      <c r="I29" s="191"/>
    </row>
    <row r="30" spans="2:9" s="180" customFormat="1" ht="30" customHeight="1" thickBot="1" x14ac:dyDescent="0.35">
      <c r="B30" s="625" t="s">
        <v>260</v>
      </c>
      <c r="C30" s="626"/>
      <c r="D30" s="627"/>
      <c r="E30" s="192"/>
      <c r="F30" s="192"/>
      <c r="G30" s="192"/>
      <c r="H30" s="192"/>
      <c r="I30" s="192"/>
    </row>
    <row r="31" spans="2:9" s="180" customFormat="1" ht="18.75" x14ac:dyDescent="0.3">
      <c r="B31" s="115"/>
      <c r="C31" s="115"/>
      <c r="D31" s="115"/>
      <c r="E31" s="27"/>
      <c r="F31" s="27"/>
      <c r="G31" s="27"/>
      <c r="H31" s="27"/>
      <c r="I31" s="201"/>
    </row>
    <row r="32" spans="2:9" s="180" customFormat="1" ht="18.75" x14ac:dyDescent="0.3">
      <c r="B32" s="115"/>
      <c r="C32" s="115"/>
      <c r="D32" s="115"/>
      <c r="E32" s="27"/>
      <c r="F32" s="27"/>
      <c r="G32" s="27"/>
      <c r="H32" s="27"/>
      <c r="I32" s="201"/>
    </row>
    <row r="33" spans="2:9" s="180" customFormat="1" ht="18" customHeight="1" x14ac:dyDescent="0.3">
      <c r="B33" s="613" t="s">
        <v>683</v>
      </c>
      <c r="C33" s="613"/>
      <c r="D33" s="613"/>
      <c r="E33" s="613"/>
      <c r="F33" s="613"/>
      <c r="G33" s="613"/>
      <c r="H33" s="613"/>
      <c r="I33" s="201"/>
    </row>
    <row r="34" spans="2:9" s="180" customFormat="1" ht="18.75" x14ac:dyDescent="0.3">
      <c r="B34" s="613" t="s">
        <v>574</v>
      </c>
      <c r="C34" s="613"/>
      <c r="D34" s="613"/>
      <c r="E34" s="613"/>
      <c r="F34" s="613"/>
      <c r="G34" s="613"/>
      <c r="H34" s="613"/>
      <c r="I34" s="201"/>
    </row>
    <row r="35" spans="2:9" s="180" customFormat="1" ht="18.75" x14ac:dyDescent="0.3">
      <c r="B35" s="115"/>
      <c r="C35" s="115"/>
      <c r="D35" s="115"/>
      <c r="E35" s="27"/>
      <c r="F35" s="27"/>
      <c r="G35" s="27"/>
      <c r="H35" s="27"/>
      <c r="I35" s="201"/>
    </row>
    <row r="36" spans="2:9" s="180" customFormat="1" ht="18.75" x14ac:dyDescent="0.3">
      <c r="B36" s="115"/>
      <c r="C36" s="115"/>
      <c r="D36" s="115"/>
      <c r="E36" s="27"/>
      <c r="F36" s="27"/>
      <c r="G36" s="27"/>
      <c r="H36" s="27"/>
      <c r="I36" s="201"/>
    </row>
    <row r="37" spans="2:9" s="180" customFormat="1" ht="18.75" x14ac:dyDescent="0.3">
      <c r="B37" s="202"/>
      <c r="C37" s="202"/>
      <c r="D37" s="202"/>
      <c r="E37" s="203"/>
      <c r="F37" s="204"/>
      <c r="G37" s="116"/>
      <c r="H37" s="205"/>
      <c r="I37" s="205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B1" zoomScaleNormal="100" zoomScaleSheetLayoutView="75" workbookViewId="0">
      <selection activeCell="H14" sqref="H14"/>
    </sheetView>
  </sheetViews>
  <sheetFormatPr defaultColWidth="9.140625" defaultRowHeight="15.75" x14ac:dyDescent="0.25"/>
  <cols>
    <col min="1" max="1" width="5.5703125" style="76" customWidth="1"/>
    <col min="2" max="2" width="7.28515625" style="76" customWidth="1"/>
    <col min="3" max="3" width="22.7109375" style="76" customWidth="1"/>
    <col min="4" max="8" width="20.7109375" style="76" customWidth="1"/>
    <col min="9" max="9" width="18.7109375" style="76" customWidth="1"/>
    <col min="10" max="10" width="19.85546875" style="76" customWidth="1"/>
    <col min="11" max="11" width="14.7109375" style="76" customWidth="1"/>
    <col min="12" max="12" width="29.85546875" style="76" customWidth="1"/>
    <col min="13" max="13" width="34.28515625" style="76" customWidth="1"/>
    <col min="14" max="14" width="27.140625" style="76" customWidth="1"/>
    <col min="15" max="15" width="36.85546875" style="76" customWidth="1"/>
    <col min="16" max="16384" width="9.140625" style="76"/>
  </cols>
  <sheetData>
    <row r="1" spans="2:18" s="177" customFormat="1" ht="27.75" customHeight="1" x14ac:dyDescent="0.25"/>
    <row r="2" spans="2:18" x14ac:dyDescent="0.25">
      <c r="B2" s="79"/>
      <c r="H2" s="177"/>
      <c r="K2" s="177" t="s">
        <v>203</v>
      </c>
      <c r="N2" s="639"/>
      <c r="O2" s="639"/>
    </row>
    <row r="3" spans="2:18" x14ac:dyDescent="0.25">
      <c r="B3" s="79"/>
      <c r="N3" s="79"/>
      <c r="O3" s="206"/>
    </row>
    <row r="4" spans="2:18" x14ac:dyDescent="0.25"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2:18" ht="20.25" x14ac:dyDescent="0.3">
      <c r="B5" s="645" t="s">
        <v>46</v>
      </c>
      <c r="C5" s="645"/>
      <c r="D5" s="645"/>
      <c r="E5" s="645"/>
      <c r="F5" s="645"/>
      <c r="G5" s="645"/>
      <c r="H5" s="645"/>
      <c r="I5" s="645"/>
      <c r="J5" s="207"/>
      <c r="K5" s="207"/>
      <c r="L5" s="207"/>
      <c r="M5" s="207"/>
      <c r="N5" s="207"/>
      <c r="O5" s="207"/>
    </row>
    <row r="6" spans="2:18" x14ac:dyDescent="0.25"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2:18" ht="16.5" thickBot="1" x14ac:dyDescent="0.3">
      <c r="C7" s="209"/>
      <c r="D7" s="209"/>
      <c r="E7" s="209"/>
      <c r="G7" s="209"/>
      <c r="H7" s="209"/>
      <c r="I7" s="210" t="s">
        <v>2</v>
      </c>
      <c r="K7" s="209"/>
      <c r="L7" s="209"/>
      <c r="M7" s="209"/>
      <c r="N7" s="209"/>
      <c r="O7" s="209"/>
      <c r="P7" s="209"/>
    </row>
    <row r="8" spans="2:18" s="214" customFormat="1" ht="32.25" customHeight="1" x14ac:dyDescent="0.2">
      <c r="B8" s="640" t="s">
        <v>3</v>
      </c>
      <c r="C8" s="635" t="s">
        <v>4</v>
      </c>
      <c r="D8" s="637" t="s">
        <v>757</v>
      </c>
      <c r="E8" s="637" t="s">
        <v>754</v>
      </c>
      <c r="F8" s="637" t="s">
        <v>755</v>
      </c>
      <c r="G8" s="642" t="s">
        <v>758</v>
      </c>
      <c r="H8" s="643"/>
      <c r="I8" s="515" t="s">
        <v>759</v>
      </c>
      <c r="J8" s="211"/>
      <c r="K8" s="211"/>
      <c r="L8" s="211"/>
      <c r="M8" s="211"/>
      <c r="N8" s="211"/>
      <c r="O8" s="212"/>
      <c r="P8" s="213"/>
      <c r="Q8" s="213"/>
      <c r="R8" s="213"/>
    </row>
    <row r="9" spans="2:18" s="214" customFormat="1" ht="28.5" customHeight="1" thickBot="1" x14ac:dyDescent="0.25">
      <c r="B9" s="641"/>
      <c r="C9" s="636"/>
      <c r="D9" s="638"/>
      <c r="E9" s="638"/>
      <c r="F9" s="638"/>
      <c r="G9" s="215" t="s">
        <v>0</v>
      </c>
      <c r="H9" s="216" t="s">
        <v>44</v>
      </c>
      <c r="I9" s="644"/>
      <c r="J9" s="213"/>
      <c r="K9" s="213"/>
      <c r="L9" s="213"/>
      <c r="M9" s="213"/>
      <c r="N9" s="213"/>
      <c r="O9" s="213"/>
      <c r="P9" s="213"/>
      <c r="Q9" s="213"/>
      <c r="R9" s="213"/>
    </row>
    <row r="10" spans="2:18" s="221" customFormat="1" ht="24" customHeight="1" x14ac:dyDescent="0.2">
      <c r="B10" s="217" t="s">
        <v>50</v>
      </c>
      <c r="C10" s="218" t="s">
        <v>41</v>
      </c>
      <c r="D10" s="219"/>
      <c r="E10" s="219"/>
      <c r="F10" s="219"/>
      <c r="G10" s="219"/>
      <c r="H10" s="219"/>
      <c r="I10" s="220" t="str">
        <f>IFERROR(H10/G10,"  ")</f>
        <v xml:space="preserve">  </v>
      </c>
      <c r="J10" s="117"/>
      <c r="K10" s="117"/>
      <c r="L10" s="117"/>
      <c r="M10" s="117"/>
      <c r="N10" s="117"/>
      <c r="O10" s="117"/>
      <c r="P10" s="117"/>
      <c r="Q10" s="117"/>
      <c r="R10" s="117"/>
    </row>
    <row r="11" spans="2:18" s="221" customFormat="1" ht="24" customHeight="1" x14ac:dyDescent="0.2">
      <c r="B11" s="222" t="s">
        <v>51</v>
      </c>
      <c r="C11" s="223" t="s">
        <v>42</v>
      </c>
      <c r="D11" s="224">
        <v>100000</v>
      </c>
      <c r="E11" s="224"/>
      <c r="F11" s="224">
        <v>100000</v>
      </c>
      <c r="G11" s="224">
        <v>20000</v>
      </c>
      <c r="H11" s="224"/>
      <c r="I11" s="225">
        <f t="shared" ref="I11:I15" si="0">IFERROR(H11/G11,"  ")</f>
        <v>0</v>
      </c>
      <c r="J11" s="117"/>
      <c r="K11" s="117"/>
      <c r="L11" s="117"/>
      <c r="M11" s="117"/>
      <c r="N11" s="117"/>
      <c r="O11" s="117"/>
      <c r="P11" s="117"/>
      <c r="Q11" s="117"/>
      <c r="R11" s="117"/>
    </row>
    <row r="12" spans="2:18" s="221" customFormat="1" ht="24" customHeight="1" x14ac:dyDescent="0.2">
      <c r="B12" s="222" t="s">
        <v>52</v>
      </c>
      <c r="C12" s="223" t="s">
        <v>37</v>
      </c>
      <c r="D12" s="224">
        <v>500000</v>
      </c>
      <c r="E12" s="224"/>
      <c r="F12" s="224">
        <v>900000</v>
      </c>
      <c r="G12" s="224">
        <v>200000</v>
      </c>
      <c r="H12" s="224"/>
      <c r="I12" s="225">
        <f t="shared" si="0"/>
        <v>0</v>
      </c>
      <c r="J12" s="117"/>
      <c r="K12" s="117"/>
      <c r="L12" s="117"/>
      <c r="M12" s="117"/>
      <c r="N12" s="117"/>
      <c r="O12" s="117"/>
      <c r="P12" s="117"/>
      <c r="Q12" s="117"/>
      <c r="R12" s="117"/>
    </row>
    <row r="13" spans="2:18" s="221" customFormat="1" ht="24" customHeight="1" x14ac:dyDescent="0.2">
      <c r="B13" s="222" t="s">
        <v>53</v>
      </c>
      <c r="C13" s="223" t="s">
        <v>38</v>
      </c>
      <c r="D13" s="224">
        <v>2500000</v>
      </c>
      <c r="E13" s="224"/>
      <c r="F13" s="224">
        <v>2500000</v>
      </c>
      <c r="G13" s="224"/>
      <c r="H13" s="224"/>
      <c r="I13" s="225" t="str">
        <f t="shared" si="0"/>
        <v xml:space="preserve">  </v>
      </c>
      <c r="J13" s="117"/>
      <c r="K13" s="117"/>
      <c r="L13" s="117"/>
      <c r="M13" s="117"/>
      <c r="N13" s="117"/>
      <c r="O13" s="117"/>
      <c r="P13" s="117"/>
      <c r="Q13" s="117"/>
      <c r="R13" s="117"/>
    </row>
    <row r="14" spans="2:18" s="221" customFormat="1" ht="24" customHeight="1" x14ac:dyDescent="0.2">
      <c r="B14" s="222" t="s">
        <v>54</v>
      </c>
      <c r="C14" s="223" t="s">
        <v>39</v>
      </c>
      <c r="D14" s="224">
        <v>3000000</v>
      </c>
      <c r="E14" s="224">
        <v>2433460</v>
      </c>
      <c r="F14" s="224">
        <v>2000000</v>
      </c>
      <c r="G14" s="224">
        <v>560000</v>
      </c>
      <c r="H14" s="224">
        <v>187907</v>
      </c>
      <c r="I14" s="225">
        <f t="shared" si="0"/>
        <v>0.3355482142857143</v>
      </c>
      <c r="J14" s="117"/>
      <c r="K14" s="117"/>
      <c r="L14" s="117"/>
      <c r="M14" s="117"/>
      <c r="N14" s="117"/>
      <c r="O14" s="117"/>
      <c r="P14" s="117"/>
      <c r="Q14" s="117"/>
      <c r="R14" s="117"/>
    </row>
    <row r="15" spans="2:18" s="221" customFormat="1" ht="24" customHeight="1" x14ac:dyDescent="0.2">
      <c r="B15" s="222" t="s">
        <v>55</v>
      </c>
      <c r="C15" s="223" t="s">
        <v>40</v>
      </c>
      <c r="D15" s="224">
        <v>1500000</v>
      </c>
      <c r="E15" s="224">
        <v>917527</v>
      </c>
      <c r="F15" s="224">
        <v>1000000</v>
      </c>
      <c r="G15" s="224">
        <v>300000</v>
      </c>
      <c r="H15" s="224"/>
      <c r="I15" s="225">
        <f t="shared" si="0"/>
        <v>0</v>
      </c>
      <c r="J15" s="117"/>
      <c r="K15" s="117"/>
      <c r="L15" s="117"/>
      <c r="M15" s="117"/>
      <c r="N15" s="117"/>
      <c r="O15" s="117"/>
      <c r="P15" s="117"/>
      <c r="Q15" s="117"/>
      <c r="R15" s="117"/>
    </row>
    <row r="16" spans="2:18" s="221" customFormat="1" ht="24" customHeight="1" thickBot="1" x14ac:dyDescent="0.25">
      <c r="B16" s="226"/>
      <c r="C16" s="227" t="s">
        <v>47</v>
      </c>
      <c r="D16" s="228">
        <v>500000</v>
      </c>
      <c r="E16" s="228"/>
      <c r="F16" s="228"/>
      <c r="G16" s="228"/>
      <c r="H16" s="228"/>
      <c r="I16" s="228"/>
      <c r="J16" s="117"/>
      <c r="K16" s="117"/>
      <c r="L16" s="117"/>
      <c r="M16" s="117"/>
      <c r="N16" s="117"/>
      <c r="O16" s="117"/>
      <c r="P16" s="117"/>
      <c r="Q16" s="117"/>
      <c r="R16" s="117"/>
    </row>
    <row r="17" spans="2:11" ht="16.5" thickBot="1" x14ac:dyDescent="0.3">
      <c r="B17" s="229"/>
      <c r="C17" s="229"/>
      <c r="D17" s="229"/>
      <c r="E17" s="229"/>
      <c r="F17" s="463"/>
      <c r="G17" s="462"/>
      <c r="H17" s="462"/>
      <c r="I17" s="462"/>
    </row>
    <row r="18" spans="2:11" ht="20.25" customHeight="1" x14ac:dyDescent="0.25">
      <c r="B18" s="629" t="s">
        <v>191</v>
      </c>
      <c r="C18" s="632" t="s">
        <v>41</v>
      </c>
      <c r="D18" s="632"/>
      <c r="E18" s="633"/>
      <c r="F18" s="634" t="s">
        <v>42</v>
      </c>
      <c r="G18" s="632"/>
      <c r="H18" s="633"/>
      <c r="I18" s="634" t="s">
        <v>37</v>
      </c>
      <c r="J18" s="632"/>
      <c r="K18" s="633"/>
    </row>
    <row r="19" spans="2:11" x14ac:dyDescent="0.25">
      <c r="B19" s="630"/>
      <c r="C19" s="230">
        <v>1</v>
      </c>
      <c r="D19" s="230">
        <v>2</v>
      </c>
      <c r="E19" s="231">
        <v>3</v>
      </c>
      <c r="F19" s="232">
        <v>4</v>
      </c>
      <c r="G19" s="230">
        <v>5</v>
      </c>
      <c r="H19" s="231">
        <v>6</v>
      </c>
      <c r="I19" s="232">
        <v>7</v>
      </c>
      <c r="J19" s="230">
        <v>8</v>
      </c>
      <c r="K19" s="231">
        <v>9</v>
      </c>
    </row>
    <row r="20" spans="2:11" x14ac:dyDescent="0.25">
      <c r="B20" s="631"/>
      <c r="C20" s="233" t="s">
        <v>192</v>
      </c>
      <c r="D20" s="233" t="s">
        <v>193</v>
      </c>
      <c r="E20" s="234" t="s">
        <v>194</v>
      </c>
      <c r="F20" s="235" t="s">
        <v>192</v>
      </c>
      <c r="G20" s="233" t="s">
        <v>193</v>
      </c>
      <c r="H20" s="234" t="s">
        <v>194</v>
      </c>
      <c r="I20" s="235" t="s">
        <v>192</v>
      </c>
      <c r="J20" s="233" t="s">
        <v>193</v>
      </c>
      <c r="K20" s="234" t="s">
        <v>194</v>
      </c>
    </row>
    <row r="21" spans="2:11" x14ac:dyDescent="0.25">
      <c r="B21" s="236">
        <v>1</v>
      </c>
      <c r="C21" s="237"/>
      <c r="D21" s="237"/>
      <c r="E21" s="238"/>
      <c r="F21" s="239"/>
      <c r="G21" s="237"/>
      <c r="H21" s="238"/>
      <c r="I21" s="239"/>
      <c r="J21" s="237"/>
      <c r="K21" s="238"/>
    </row>
    <row r="22" spans="2:11" x14ac:dyDescent="0.25">
      <c r="B22" s="236">
        <v>2</v>
      </c>
      <c r="C22" s="237"/>
      <c r="D22" s="237"/>
      <c r="E22" s="238"/>
      <c r="F22" s="239"/>
      <c r="G22" s="237"/>
      <c r="H22" s="238"/>
      <c r="I22" s="239"/>
      <c r="J22" s="237"/>
      <c r="K22" s="238"/>
    </row>
    <row r="23" spans="2:11" x14ac:dyDescent="0.25">
      <c r="B23" s="236">
        <v>3</v>
      </c>
      <c r="C23" s="237"/>
      <c r="D23" s="237"/>
      <c r="E23" s="238"/>
      <c r="F23" s="239"/>
      <c r="G23" s="237"/>
      <c r="H23" s="238"/>
      <c r="I23" s="239"/>
      <c r="J23" s="237"/>
      <c r="K23" s="238"/>
    </row>
    <row r="24" spans="2:11" x14ac:dyDescent="0.25">
      <c r="B24" s="236">
        <v>4</v>
      </c>
      <c r="C24" s="237"/>
      <c r="D24" s="237"/>
      <c r="E24" s="238"/>
      <c r="F24" s="239"/>
      <c r="G24" s="237"/>
      <c r="H24" s="238"/>
      <c r="I24" s="239"/>
      <c r="J24" s="237"/>
      <c r="K24" s="238"/>
    </row>
    <row r="25" spans="2:11" x14ac:dyDescent="0.25">
      <c r="B25" s="236">
        <v>5</v>
      </c>
      <c r="C25" s="237"/>
      <c r="D25" s="237"/>
      <c r="E25" s="238"/>
      <c r="F25" s="239"/>
      <c r="G25" s="237"/>
      <c r="H25" s="238"/>
      <c r="I25" s="239"/>
      <c r="J25" s="237"/>
      <c r="K25" s="238"/>
    </row>
    <row r="26" spans="2:11" x14ac:dyDescent="0.25">
      <c r="B26" s="236">
        <v>6</v>
      </c>
      <c r="C26" s="237"/>
      <c r="D26" s="237"/>
      <c r="E26" s="238"/>
      <c r="F26" s="239"/>
      <c r="G26" s="237"/>
      <c r="H26" s="238"/>
      <c r="I26" s="239"/>
      <c r="J26" s="237"/>
      <c r="K26" s="238"/>
    </row>
    <row r="27" spans="2:11" x14ac:dyDescent="0.25">
      <c r="B27" s="236">
        <v>7</v>
      </c>
      <c r="C27" s="237"/>
      <c r="D27" s="237"/>
      <c r="E27" s="238"/>
      <c r="F27" s="239"/>
      <c r="G27" s="237"/>
      <c r="H27" s="238"/>
      <c r="I27" s="239"/>
      <c r="J27" s="237"/>
      <c r="K27" s="238"/>
    </row>
    <row r="28" spans="2:11" x14ac:dyDescent="0.25">
      <c r="B28" s="236">
        <v>8</v>
      </c>
      <c r="C28" s="237"/>
      <c r="D28" s="237"/>
      <c r="E28" s="238"/>
      <c r="F28" s="239"/>
      <c r="G28" s="237"/>
      <c r="H28" s="238"/>
      <c r="I28" s="239"/>
      <c r="J28" s="237"/>
      <c r="K28" s="238"/>
    </row>
    <row r="29" spans="2:11" x14ac:dyDescent="0.25">
      <c r="B29" s="236">
        <v>9</v>
      </c>
      <c r="C29" s="237"/>
      <c r="D29" s="237"/>
      <c r="E29" s="238"/>
      <c r="F29" s="239"/>
      <c r="G29" s="237"/>
      <c r="H29" s="238"/>
      <c r="I29" s="239"/>
      <c r="J29" s="237"/>
      <c r="K29" s="238"/>
    </row>
    <row r="30" spans="2:11" ht="16.5" thickBot="1" x14ac:dyDescent="0.3">
      <c r="B30" s="240">
        <v>10</v>
      </c>
      <c r="C30" s="241"/>
      <c r="D30" s="241"/>
      <c r="E30" s="242"/>
      <c r="F30" s="243"/>
      <c r="G30" s="241"/>
      <c r="H30" s="242"/>
      <c r="I30" s="243"/>
      <c r="J30" s="241"/>
      <c r="K30" s="242"/>
    </row>
    <row r="32" spans="2:11" ht="15.75" customHeight="1" x14ac:dyDescent="0.25">
      <c r="B32" s="628" t="s">
        <v>574</v>
      </c>
      <c r="C32" s="628"/>
      <c r="D32" s="628"/>
      <c r="E32" s="628"/>
      <c r="F32" s="628"/>
      <c r="G32" s="628"/>
      <c r="H32" s="628"/>
      <c r="I32" s="39"/>
    </row>
    <row r="33" spans="2:7" x14ac:dyDescent="0.25">
      <c r="B33" s="39"/>
      <c r="C33" s="39"/>
      <c r="D33" s="39"/>
      <c r="E33" s="39"/>
      <c r="G33" s="39"/>
    </row>
    <row r="34" spans="2:7" x14ac:dyDescent="0.25">
      <c r="B34" s="39"/>
      <c r="C34" s="39"/>
      <c r="E34" s="39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5" type="noConversion"/>
  <pageMargins left="0.25" right="0.25" top="0.75" bottom="0.75" header="0.3" footer="0.3"/>
  <pageSetup paperSize="9" scale="78" orientation="landscape" r:id="rId1"/>
  <headerFooter alignWithMargins="0"/>
  <ignoredErrors>
    <ignoredError sqref="B10:B1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workbookViewId="0">
      <selection activeCell="E10" sqref="E10:E12"/>
    </sheetView>
  </sheetViews>
  <sheetFormatPr defaultRowHeight="15.75" x14ac:dyDescent="0.25"/>
  <cols>
    <col min="1" max="1" width="5.42578125" style="39" customWidth="1"/>
    <col min="2" max="2" width="12.7109375" style="39" customWidth="1"/>
    <col min="3" max="7" width="15.7109375" style="39" customWidth="1"/>
    <col min="8" max="8" width="17.140625" style="39" customWidth="1"/>
    <col min="9" max="9" width="8.7109375" style="39" customWidth="1"/>
    <col min="10" max="10" width="17.7109375" style="39" customWidth="1"/>
    <col min="11" max="11" width="8.7109375" style="39" customWidth="1"/>
    <col min="12" max="12" width="17.7109375" style="39" customWidth="1"/>
    <col min="13" max="13" width="43" style="39" customWidth="1"/>
    <col min="14" max="14" width="18.42578125" style="39" customWidth="1"/>
    <col min="15" max="259" width="9.140625" style="39"/>
    <col min="260" max="260" width="5.42578125" style="39" customWidth="1"/>
    <col min="261" max="261" width="18" style="39" bestFit="1" customWidth="1"/>
    <col min="262" max="262" width="18" style="39" customWidth="1"/>
    <col min="263" max="263" width="17.42578125" style="39" customWidth="1"/>
    <col min="264" max="264" width="17.5703125" style="39" bestFit="1" customWidth="1"/>
    <col min="265" max="265" width="19.42578125" style="39" customWidth="1"/>
    <col min="266" max="266" width="15.85546875" style="39" customWidth="1"/>
    <col min="267" max="267" width="17.85546875" style="39" customWidth="1"/>
    <col min="268" max="268" width="22.140625" style="39" customWidth="1"/>
    <col min="269" max="269" width="15.42578125" style="39" bestFit="1" customWidth="1"/>
    <col min="270" max="270" width="18.42578125" style="39" customWidth="1"/>
    <col min="271" max="515" width="9.140625" style="39"/>
    <col min="516" max="516" width="5.42578125" style="39" customWidth="1"/>
    <col min="517" max="517" width="18" style="39" bestFit="1" customWidth="1"/>
    <col min="518" max="518" width="18" style="39" customWidth="1"/>
    <col min="519" max="519" width="17.42578125" style="39" customWidth="1"/>
    <col min="520" max="520" width="17.5703125" style="39" bestFit="1" customWidth="1"/>
    <col min="521" max="521" width="19.42578125" style="39" customWidth="1"/>
    <col min="522" max="522" width="15.85546875" style="39" customWidth="1"/>
    <col min="523" max="523" width="17.85546875" style="39" customWidth="1"/>
    <col min="524" max="524" width="22.140625" style="39" customWidth="1"/>
    <col min="525" max="525" width="15.42578125" style="39" bestFit="1" customWidth="1"/>
    <col min="526" max="526" width="18.42578125" style="39" customWidth="1"/>
    <col min="527" max="771" width="9.140625" style="39"/>
    <col min="772" max="772" width="5.42578125" style="39" customWidth="1"/>
    <col min="773" max="773" width="18" style="39" bestFit="1" customWidth="1"/>
    <col min="774" max="774" width="18" style="39" customWidth="1"/>
    <col min="775" max="775" width="17.42578125" style="39" customWidth="1"/>
    <col min="776" max="776" width="17.5703125" style="39" bestFit="1" customWidth="1"/>
    <col min="777" max="777" width="19.42578125" style="39" customWidth="1"/>
    <col min="778" max="778" width="15.85546875" style="39" customWidth="1"/>
    <col min="779" max="779" width="17.85546875" style="39" customWidth="1"/>
    <col min="780" max="780" width="22.140625" style="39" customWidth="1"/>
    <col min="781" max="781" width="15.42578125" style="39" bestFit="1" customWidth="1"/>
    <col min="782" max="782" width="18.42578125" style="39" customWidth="1"/>
    <col min="783" max="1027" width="9.140625" style="39"/>
    <col min="1028" max="1028" width="5.42578125" style="39" customWidth="1"/>
    <col min="1029" max="1029" width="18" style="39" bestFit="1" customWidth="1"/>
    <col min="1030" max="1030" width="18" style="39" customWidth="1"/>
    <col min="1031" max="1031" width="17.42578125" style="39" customWidth="1"/>
    <col min="1032" max="1032" width="17.5703125" style="39" bestFit="1" customWidth="1"/>
    <col min="1033" max="1033" width="19.42578125" style="39" customWidth="1"/>
    <col min="1034" max="1034" width="15.85546875" style="39" customWidth="1"/>
    <col min="1035" max="1035" width="17.85546875" style="39" customWidth="1"/>
    <col min="1036" max="1036" width="22.140625" style="39" customWidth="1"/>
    <col min="1037" max="1037" width="15.42578125" style="39" bestFit="1" customWidth="1"/>
    <col min="1038" max="1038" width="18.42578125" style="39" customWidth="1"/>
    <col min="1039" max="1283" width="9.140625" style="39"/>
    <col min="1284" max="1284" width="5.42578125" style="39" customWidth="1"/>
    <col min="1285" max="1285" width="18" style="39" bestFit="1" customWidth="1"/>
    <col min="1286" max="1286" width="18" style="39" customWidth="1"/>
    <col min="1287" max="1287" width="17.42578125" style="39" customWidth="1"/>
    <col min="1288" max="1288" width="17.5703125" style="39" bestFit="1" customWidth="1"/>
    <col min="1289" max="1289" width="19.42578125" style="39" customWidth="1"/>
    <col min="1290" max="1290" width="15.85546875" style="39" customWidth="1"/>
    <col min="1291" max="1291" width="17.85546875" style="39" customWidth="1"/>
    <col min="1292" max="1292" width="22.140625" style="39" customWidth="1"/>
    <col min="1293" max="1293" width="15.42578125" style="39" bestFit="1" customWidth="1"/>
    <col min="1294" max="1294" width="18.42578125" style="39" customWidth="1"/>
    <col min="1295" max="1539" width="9.140625" style="39"/>
    <col min="1540" max="1540" width="5.42578125" style="39" customWidth="1"/>
    <col min="1541" max="1541" width="18" style="39" bestFit="1" customWidth="1"/>
    <col min="1542" max="1542" width="18" style="39" customWidth="1"/>
    <col min="1543" max="1543" width="17.42578125" style="39" customWidth="1"/>
    <col min="1544" max="1544" width="17.5703125" style="39" bestFit="1" customWidth="1"/>
    <col min="1545" max="1545" width="19.42578125" style="39" customWidth="1"/>
    <col min="1546" max="1546" width="15.85546875" style="39" customWidth="1"/>
    <col min="1547" max="1547" width="17.85546875" style="39" customWidth="1"/>
    <col min="1548" max="1548" width="22.140625" style="39" customWidth="1"/>
    <col min="1549" max="1549" width="15.42578125" style="39" bestFit="1" customWidth="1"/>
    <col min="1550" max="1550" width="18.42578125" style="39" customWidth="1"/>
    <col min="1551" max="1795" width="9.140625" style="39"/>
    <col min="1796" max="1796" width="5.42578125" style="39" customWidth="1"/>
    <col min="1797" max="1797" width="18" style="39" bestFit="1" customWidth="1"/>
    <col min="1798" max="1798" width="18" style="39" customWidth="1"/>
    <col min="1799" max="1799" width="17.42578125" style="39" customWidth="1"/>
    <col min="1800" max="1800" width="17.5703125" style="39" bestFit="1" customWidth="1"/>
    <col min="1801" max="1801" width="19.42578125" style="39" customWidth="1"/>
    <col min="1802" max="1802" width="15.85546875" style="39" customWidth="1"/>
    <col min="1803" max="1803" width="17.85546875" style="39" customWidth="1"/>
    <col min="1804" max="1804" width="22.140625" style="39" customWidth="1"/>
    <col min="1805" max="1805" width="15.42578125" style="39" bestFit="1" customWidth="1"/>
    <col min="1806" max="1806" width="18.42578125" style="39" customWidth="1"/>
    <col min="1807" max="2051" width="9.140625" style="39"/>
    <col min="2052" max="2052" width="5.42578125" style="39" customWidth="1"/>
    <col min="2053" max="2053" width="18" style="39" bestFit="1" customWidth="1"/>
    <col min="2054" max="2054" width="18" style="39" customWidth="1"/>
    <col min="2055" max="2055" width="17.42578125" style="39" customWidth="1"/>
    <col min="2056" max="2056" width="17.5703125" style="39" bestFit="1" customWidth="1"/>
    <col min="2057" max="2057" width="19.42578125" style="39" customWidth="1"/>
    <col min="2058" max="2058" width="15.85546875" style="39" customWidth="1"/>
    <col min="2059" max="2059" width="17.85546875" style="39" customWidth="1"/>
    <col min="2060" max="2060" width="22.140625" style="39" customWidth="1"/>
    <col min="2061" max="2061" width="15.42578125" style="39" bestFit="1" customWidth="1"/>
    <col min="2062" max="2062" width="18.42578125" style="39" customWidth="1"/>
    <col min="2063" max="2307" width="9.140625" style="39"/>
    <col min="2308" max="2308" width="5.42578125" style="39" customWidth="1"/>
    <col min="2309" max="2309" width="18" style="39" bestFit="1" customWidth="1"/>
    <col min="2310" max="2310" width="18" style="39" customWidth="1"/>
    <col min="2311" max="2311" width="17.42578125" style="39" customWidth="1"/>
    <col min="2312" max="2312" width="17.5703125" style="39" bestFit="1" customWidth="1"/>
    <col min="2313" max="2313" width="19.42578125" style="39" customWidth="1"/>
    <col min="2314" max="2314" width="15.85546875" style="39" customWidth="1"/>
    <col min="2315" max="2315" width="17.85546875" style="39" customWidth="1"/>
    <col min="2316" max="2316" width="22.140625" style="39" customWidth="1"/>
    <col min="2317" max="2317" width="15.42578125" style="39" bestFit="1" customWidth="1"/>
    <col min="2318" max="2318" width="18.42578125" style="39" customWidth="1"/>
    <col min="2319" max="2563" width="9.140625" style="39"/>
    <col min="2564" max="2564" width="5.42578125" style="39" customWidth="1"/>
    <col min="2565" max="2565" width="18" style="39" bestFit="1" customWidth="1"/>
    <col min="2566" max="2566" width="18" style="39" customWidth="1"/>
    <col min="2567" max="2567" width="17.42578125" style="39" customWidth="1"/>
    <col min="2568" max="2568" width="17.5703125" style="39" bestFit="1" customWidth="1"/>
    <col min="2569" max="2569" width="19.42578125" style="39" customWidth="1"/>
    <col min="2570" max="2570" width="15.85546875" style="39" customWidth="1"/>
    <col min="2571" max="2571" width="17.85546875" style="39" customWidth="1"/>
    <col min="2572" max="2572" width="22.140625" style="39" customWidth="1"/>
    <col min="2573" max="2573" width="15.42578125" style="39" bestFit="1" customWidth="1"/>
    <col min="2574" max="2574" width="18.42578125" style="39" customWidth="1"/>
    <col min="2575" max="2819" width="9.140625" style="39"/>
    <col min="2820" max="2820" width="5.42578125" style="39" customWidth="1"/>
    <col min="2821" max="2821" width="18" style="39" bestFit="1" customWidth="1"/>
    <col min="2822" max="2822" width="18" style="39" customWidth="1"/>
    <col min="2823" max="2823" width="17.42578125" style="39" customWidth="1"/>
    <col min="2824" max="2824" width="17.5703125" style="39" bestFit="1" customWidth="1"/>
    <col min="2825" max="2825" width="19.42578125" style="39" customWidth="1"/>
    <col min="2826" max="2826" width="15.85546875" style="39" customWidth="1"/>
    <col min="2827" max="2827" width="17.85546875" style="39" customWidth="1"/>
    <col min="2828" max="2828" width="22.140625" style="39" customWidth="1"/>
    <col min="2829" max="2829" width="15.42578125" style="39" bestFit="1" customWidth="1"/>
    <col min="2830" max="2830" width="18.42578125" style="39" customWidth="1"/>
    <col min="2831" max="3075" width="9.140625" style="39"/>
    <col min="3076" max="3076" width="5.42578125" style="39" customWidth="1"/>
    <col min="3077" max="3077" width="18" style="39" bestFit="1" customWidth="1"/>
    <col min="3078" max="3078" width="18" style="39" customWidth="1"/>
    <col min="3079" max="3079" width="17.42578125" style="39" customWidth="1"/>
    <col min="3080" max="3080" width="17.5703125" style="39" bestFit="1" customWidth="1"/>
    <col min="3081" max="3081" width="19.42578125" style="39" customWidth="1"/>
    <col min="3082" max="3082" width="15.85546875" style="39" customWidth="1"/>
    <col min="3083" max="3083" width="17.85546875" style="39" customWidth="1"/>
    <col min="3084" max="3084" width="22.140625" style="39" customWidth="1"/>
    <col min="3085" max="3085" width="15.42578125" style="39" bestFit="1" customWidth="1"/>
    <col min="3086" max="3086" width="18.42578125" style="39" customWidth="1"/>
    <col min="3087" max="3331" width="9.140625" style="39"/>
    <col min="3332" max="3332" width="5.42578125" style="39" customWidth="1"/>
    <col min="3333" max="3333" width="18" style="39" bestFit="1" customWidth="1"/>
    <col min="3334" max="3334" width="18" style="39" customWidth="1"/>
    <col min="3335" max="3335" width="17.42578125" style="39" customWidth="1"/>
    <col min="3336" max="3336" width="17.5703125" style="39" bestFit="1" customWidth="1"/>
    <col min="3337" max="3337" width="19.42578125" style="39" customWidth="1"/>
    <col min="3338" max="3338" width="15.85546875" style="39" customWidth="1"/>
    <col min="3339" max="3339" width="17.85546875" style="39" customWidth="1"/>
    <col min="3340" max="3340" width="22.140625" style="39" customWidth="1"/>
    <col min="3341" max="3341" width="15.42578125" style="39" bestFit="1" customWidth="1"/>
    <col min="3342" max="3342" width="18.42578125" style="39" customWidth="1"/>
    <col min="3343" max="3587" width="9.140625" style="39"/>
    <col min="3588" max="3588" width="5.42578125" style="39" customWidth="1"/>
    <col min="3589" max="3589" width="18" style="39" bestFit="1" customWidth="1"/>
    <col min="3590" max="3590" width="18" style="39" customWidth="1"/>
    <col min="3591" max="3591" width="17.42578125" style="39" customWidth="1"/>
    <col min="3592" max="3592" width="17.5703125" style="39" bestFit="1" customWidth="1"/>
    <col min="3593" max="3593" width="19.42578125" style="39" customWidth="1"/>
    <col min="3594" max="3594" width="15.85546875" style="39" customWidth="1"/>
    <col min="3595" max="3595" width="17.85546875" style="39" customWidth="1"/>
    <col min="3596" max="3596" width="22.140625" style="39" customWidth="1"/>
    <col min="3597" max="3597" width="15.42578125" style="39" bestFit="1" customWidth="1"/>
    <col min="3598" max="3598" width="18.42578125" style="39" customWidth="1"/>
    <col min="3599" max="3843" width="9.140625" style="39"/>
    <col min="3844" max="3844" width="5.42578125" style="39" customWidth="1"/>
    <col min="3845" max="3845" width="18" style="39" bestFit="1" customWidth="1"/>
    <col min="3846" max="3846" width="18" style="39" customWidth="1"/>
    <col min="3847" max="3847" width="17.42578125" style="39" customWidth="1"/>
    <col min="3848" max="3848" width="17.5703125" style="39" bestFit="1" customWidth="1"/>
    <col min="3849" max="3849" width="19.42578125" style="39" customWidth="1"/>
    <col min="3850" max="3850" width="15.85546875" style="39" customWidth="1"/>
    <col min="3851" max="3851" width="17.85546875" style="39" customWidth="1"/>
    <col min="3852" max="3852" width="22.140625" style="39" customWidth="1"/>
    <col min="3853" max="3853" width="15.42578125" style="39" bestFit="1" customWidth="1"/>
    <col min="3854" max="3854" width="18.42578125" style="39" customWidth="1"/>
    <col min="3855" max="4099" width="9.140625" style="39"/>
    <col min="4100" max="4100" width="5.42578125" style="39" customWidth="1"/>
    <col min="4101" max="4101" width="18" style="39" bestFit="1" customWidth="1"/>
    <col min="4102" max="4102" width="18" style="39" customWidth="1"/>
    <col min="4103" max="4103" width="17.42578125" style="39" customWidth="1"/>
    <col min="4104" max="4104" width="17.5703125" style="39" bestFit="1" customWidth="1"/>
    <col min="4105" max="4105" width="19.42578125" style="39" customWidth="1"/>
    <col min="4106" max="4106" width="15.85546875" style="39" customWidth="1"/>
    <col min="4107" max="4107" width="17.85546875" style="39" customWidth="1"/>
    <col min="4108" max="4108" width="22.140625" style="39" customWidth="1"/>
    <col min="4109" max="4109" width="15.42578125" style="39" bestFit="1" customWidth="1"/>
    <col min="4110" max="4110" width="18.42578125" style="39" customWidth="1"/>
    <col min="4111" max="4355" width="9.140625" style="39"/>
    <col min="4356" max="4356" width="5.42578125" style="39" customWidth="1"/>
    <col min="4357" max="4357" width="18" style="39" bestFit="1" customWidth="1"/>
    <col min="4358" max="4358" width="18" style="39" customWidth="1"/>
    <col min="4359" max="4359" width="17.42578125" style="39" customWidth="1"/>
    <col min="4360" max="4360" width="17.5703125" style="39" bestFit="1" customWidth="1"/>
    <col min="4361" max="4361" width="19.42578125" style="39" customWidth="1"/>
    <col min="4362" max="4362" width="15.85546875" style="39" customWidth="1"/>
    <col min="4363" max="4363" width="17.85546875" style="39" customWidth="1"/>
    <col min="4364" max="4364" width="22.140625" style="39" customWidth="1"/>
    <col min="4365" max="4365" width="15.42578125" style="39" bestFit="1" customWidth="1"/>
    <col min="4366" max="4366" width="18.42578125" style="39" customWidth="1"/>
    <col min="4367" max="4611" width="9.140625" style="39"/>
    <col min="4612" max="4612" width="5.42578125" style="39" customWidth="1"/>
    <col min="4613" max="4613" width="18" style="39" bestFit="1" customWidth="1"/>
    <col min="4614" max="4614" width="18" style="39" customWidth="1"/>
    <col min="4615" max="4615" width="17.42578125" style="39" customWidth="1"/>
    <col min="4616" max="4616" width="17.5703125" style="39" bestFit="1" customWidth="1"/>
    <col min="4617" max="4617" width="19.42578125" style="39" customWidth="1"/>
    <col min="4618" max="4618" width="15.85546875" style="39" customWidth="1"/>
    <col min="4619" max="4619" width="17.85546875" style="39" customWidth="1"/>
    <col min="4620" max="4620" width="22.140625" style="39" customWidth="1"/>
    <col min="4621" max="4621" width="15.42578125" style="39" bestFit="1" customWidth="1"/>
    <col min="4622" max="4622" width="18.42578125" style="39" customWidth="1"/>
    <col min="4623" max="4867" width="9.140625" style="39"/>
    <col min="4868" max="4868" width="5.42578125" style="39" customWidth="1"/>
    <col min="4869" max="4869" width="18" style="39" bestFit="1" customWidth="1"/>
    <col min="4870" max="4870" width="18" style="39" customWidth="1"/>
    <col min="4871" max="4871" width="17.42578125" style="39" customWidth="1"/>
    <col min="4872" max="4872" width="17.5703125" style="39" bestFit="1" customWidth="1"/>
    <col min="4873" max="4873" width="19.42578125" style="39" customWidth="1"/>
    <col min="4874" max="4874" width="15.85546875" style="39" customWidth="1"/>
    <col min="4875" max="4875" width="17.85546875" style="39" customWidth="1"/>
    <col min="4876" max="4876" width="22.140625" style="39" customWidth="1"/>
    <col min="4877" max="4877" width="15.42578125" style="39" bestFit="1" customWidth="1"/>
    <col min="4878" max="4878" width="18.42578125" style="39" customWidth="1"/>
    <col min="4879" max="5123" width="9.140625" style="39"/>
    <col min="5124" max="5124" width="5.42578125" style="39" customWidth="1"/>
    <col min="5125" max="5125" width="18" style="39" bestFit="1" customWidth="1"/>
    <col min="5126" max="5126" width="18" style="39" customWidth="1"/>
    <col min="5127" max="5127" width="17.42578125" style="39" customWidth="1"/>
    <col min="5128" max="5128" width="17.5703125" style="39" bestFit="1" customWidth="1"/>
    <col min="5129" max="5129" width="19.42578125" style="39" customWidth="1"/>
    <col min="5130" max="5130" width="15.85546875" style="39" customWidth="1"/>
    <col min="5131" max="5131" width="17.85546875" style="39" customWidth="1"/>
    <col min="5132" max="5132" width="22.140625" style="39" customWidth="1"/>
    <col min="5133" max="5133" width="15.42578125" style="39" bestFit="1" customWidth="1"/>
    <col min="5134" max="5134" width="18.42578125" style="39" customWidth="1"/>
    <col min="5135" max="5379" width="9.140625" style="39"/>
    <col min="5380" max="5380" width="5.42578125" style="39" customWidth="1"/>
    <col min="5381" max="5381" width="18" style="39" bestFit="1" customWidth="1"/>
    <col min="5382" max="5382" width="18" style="39" customWidth="1"/>
    <col min="5383" max="5383" width="17.42578125" style="39" customWidth="1"/>
    <col min="5384" max="5384" width="17.5703125" style="39" bestFit="1" customWidth="1"/>
    <col min="5385" max="5385" width="19.42578125" style="39" customWidth="1"/>
    <col min="5386" max="5386" width="15.85546875" style="39" customWidth="1"/>
    <col min="5387" max="5387" width="17.85546875" style="39" customWidth="1"/>
    <col min="5388" max="5388" width="22.140625" style="39" customWidth="1"/>
    <col min="5389" max="5389" width="15.42578125" style="39" bestFit="1" customWidth="1"/>
    <col min="5390" max="5390" width="18.42578125" style="39" customWidth="1"/>
    <col min="5391" max="5635" width="9.140625" style="39"/>
    <col min="5636" max="5636" width="5.42578125" style="39" customWidth="1"/>
    <col min="5637" max="5637" width="18" style="39" bestFit="1" customWidth="1"/>
    <col min="5638" max="5638" width="18" style="39" customWidth="1"/>
    <col min="5639" max="5639" width="17.42578125" style="39" customWidth="1"/>
    <col min="5640" max="5640" width="17.5703125" style="39" bestFit="1" customWidth="1"/>
    <col min="5641" max="5641" width="19.42578125" style="39" customWidth="1"/>
    <col min="5642" max="5642" width="15.85546875" style="39" customWidth="1"/>
    <col min="5643" max="5643" width="17.85546875" style="39" customWidth="1"/>
    <col min="5644" max="5644" width="22.140625" style="39" customWidth="1"/>
    <col min="5645" max="5645" width="15.42578125" style="39" bestFit="1" customWidth="1"/>
    <col min="5646" max="5646" width="18.42578125" style="39" customWidth="1"/>
    <col min="5647" max="5891" width="9.140625" style="39"/>
    <col min="5892" max="5892" width="5.42578125" style="39" customWidth="1"/>
    <col min="5893" max="5893" width="18" style="39" bestFit="1" customWidth="1"/>
    <col min="5894" max="5894" width="18" style="39" customWidth="1"/>
    <col min="5895" max="5895" width="17.42578125" style="39" customWidth="1"/>
    <col min="5896" max="5896" width="17.5703125" style="39" bestFit="1" customWidth="1"/>
    <col min="5897" max="5897" width="19.42578125" style="39" customWidth="1"/>
    <col min="5898" max="5898" width="15.85546875" style="39" customWidth="1"/>
    <col min="5899" max="5899" width="17.85546875" style="39" customWidth="1"/>
    <col min="5900" max="5900" width="22.140625" style="39" customWidth="1"/>
    <col min="5901" max="5901" width="15.42578125" style="39" bestFit="1" customWidth="1"/>
    <col min="5902" max="5902" width="18.42578125" style="39" customWidth="1"/>
    <col min="5903" max="6147" width="9.140625" style="39"/>
    <col min="6148" max="6148" width="5.42578125" style="39" customWidth="1"/>
    <col min="6149" max="6149" width="18" style="39" bestFit="1" customWidth="1"/>
    <col min="6150" max="6150" width="18" style="39" customWidth="1"/>
    <col min="6151" max="6151" width="17.42578125" style="39" customWidth="1"/>
    <col min="6152" max="6152" width="17.5703125" style="39" bestFit="1" customWidth="1"/>
    <col min="6153" max="6153" width="19.42578125" style="39" customWidth="1"/>
    <col min="6154" max="6154" width="15.85546875" style="39" customWidth="1"/>
    <col min="6155" max="6155" width="17.85546875" style="39" customWidth="1"/>
    <col min="6156" max="6156" width="22.140625" style="39" customWidth="1"/>
    <col min="6157" max="6157" width="15.42578125" style="39" bestFit="1" customWidth="1"/>
    <col min="6158" max="6158" width="18.42578125" style="39" customWidth="1"/>
    <col min="6159" max="6403" width="9.140625" style="39"/>
    <col min="6404" max="6404" width="5.42578125" style="39" customWidth="1"/>
    <col min="6405" max="6405" width="18" style="39" bestFit="1" customWidth="1"/>
    <col min="6406" max="6406" width="18" style="39" customWidth="1"/>
    <col min="6407" max="6407" width="17.42578125" style="39" customWidth="1"/>
    <col min="6408" max="6408" width="17.5703125" style="39" bestFit="1" customWidth="1"/>
    <col min="6409" max="6409" width="19.42578125" style="39" customWidth="1"/>
    <col min="6410" max="6410" width="15.85546875" style="39" customWidth="1"/>
    <col min="6411" max="6411" width="17.85546875" style="39" customWidth="1"/>
    <col min="6412" max="6412" width="22.140625" style="39" customWidth="1"/>
    <col min="6413" max="6413" width="15.42578125" style="39" bestFit="1" customWidth="1"/>
    <col min="6414" max="6414" width="18.42578125" style="39" customWidth="1"/>
    <col min="6415" max="6659" width="9.140625" style="39"/>
    <col min="6660" max="6660" width="5.42578125" style="39" customWidth="1"/>
    <col min="6661" max="6661" width="18" style="39" bestFit="1" customWidth="1"/>
    <col min="6662" max="6662" width="18" style="39" customWidth="1"/>
    <col min="6663" max="6663" width="17.42578125" style="39" customWidth="1"/>
    <col min="6664" max="6664" width="17.5703125" style="39" bestFit="1" customWidth="1"/>
    <col min="6665" max="6665" width="19.42578125" style="39" customWidth="1"/>
    <col min="6666" max="6666" width="15.85546875" style="39" customWidth="1"/>
    <col min="6667" max="6667" width="17.85546875" style="39" customWidth="1"/>
    <col min="6668" max="6668" width="22.140625" style="39" customWidth="1"/>
    <col min="6669" max="6669" width="15.42578125" style="39" bestFit="1" customWidth="1"/>
    <col min="6670" max="6670" width="18.42578125" style="39" customWidth="1"/>
    <col min="6671" max="6915" width="9.140625" style="39"/>
    <col min="6916" max="6916" width="5.42578125" style="39" customWidth="1"/>
    <col min="6917" max="6917" width="18" style="39" bestFit="1" customWidth="1"/>
    <col min="6918" max="6918" width="18" style="39" customWidth="1"/>
    <col min="6919" max="6919" width="17.42578125" style="39" customWidth="1"/>
    <col min="6920" max="6920" width="17.5703125" style="39" bestFit="1" customWidth="1"/>
    <col min="6921" max="6921" width="19.42578125" style="39" customWidth="1"/>
    <col min="6922" max="6922" width="15.85546875" style="39" customWidth="1"/>
    <col min="6923" max="6923" width="17.85546875" style="39" customWidth="1"/>
    <col min="6924" max="6924" width="22.140625" style="39" customWidth="1"/>
    <col min="6925" max="6925" width="15.42578125" style="39" bestFit="1" customWidth="1"/>
    <col min="6926" max="6926" width="18.42578125" style="39" customWidth="1"/>
    <col min="6927" max="7171" width="9.140625" style="39"/>
    <col min="7172" max="7172" width="5.42578125" style="39" customWidth="1"/>
    <col min="7173" max="7173" width="18" style="39" bestFit="1" customWidth="1"/>
    <col min="7174" max="7174" width="18" style="39" customWidth="1"/>
    <col min="7175" max="7175" width="17.42578125" style="39" customWidth="1"/>
    <col min="7176" max="7176" width="17.5703125" style="39" bestFit="1" customWidth="1"/>
    <col min="7177" max="7177" width="19.42578125" style="39" customWidth="1"/>
    <col min="7178" max="7178" width="15.85546875" style="39" customWidth="1"/>
    <col min="7179" max="7179" width="17.85546875" style="39" customWidth="1"/>
    <col min="7180" max="7180" width="22.140625" style="39" customWidth="1"/>
    <col min="7181" max="7181" width="15.42578125" style="39" bestFit="1" customWidth="1"/>
    <col min="7182" max="7182" width="18.42578125" style="39" customWidth="1"/>
    <col min="7183" max="7427" width="9.140625" style="39"/>
    <col min="7428" max="7428" width="5.42578125" style="39" customWidth="1"/>
    <col min="7429" max="7429" width="18" style="39" bestFit="1" customWidth="1"/>
    <col min="7430" max="7430" width="18" style="39" customWidth="1"/>
    <col min="7431" max="7431" width="17.42578125" style="39" customWidth="1"/>
    <col min="7432" max="7432" width="17.5703125" style="39" bestFit="1" customWidth="1"/>
    <col min="7433" max="7433" width="19.42578125" style="39" customWidth="1"/>
    <col min="7434" max="7434" width="15.85546875" style="39" customWidth="1"/>
    <col min="7435" max="7435" width="17.85546875" style="39" customWidth="1"/>
    <col min="7436" max="7436" width="22.140625" style="39" customWidth="1"/>
    <col min="7437" max="7437" width="15.42578125" style="39" bestFit="1" customWidth="1"/>
    <col min="7438" max="7438" width="18.42578125" style="39" customWidth="1"/>
    <col min="7439" max="7683" width="9.140625" style="39"/>
    <col min="7684" max="7684" width="5.42578125" style="39" customWidth="1"/>
    <col min="7685" max="7685" width="18" style="39" bestFit="1" customWidth="1"/>
    <col min="7686" max="7686" width="18" style="39" customWidth="1"/>
    <col min="7687" max="7687" width="17.42578125" style="39" customWidth="1"/>
    <col min="7688" max="7688" width="17.5703125" style="39" bestFit="1" customWidth="1"/>
    <col min="7689" max="7689" width="19.42578125" style="39" customWidth="1"/>
    <col min="7690" max="7690" width="15.85546875" style="39" customWidth="1"/>
    <col min="7691" max="7691" width="17.85546875" style="39" customWidth="1"/>
    <col min="7692" max="7692" width="22.140625" style="39" customWidth="1"/>
    <col min="7693" max="7693" width="15.42578125" style="39" bestFit="1" customWidth="1"/>
    <col min="7694" max="7694" width="18.42578125" style="39" customWidth="1"/>
    <col min="7695" max="7939" width="9.140625" style="39"/>
    <col min="7940" max="7940" width="5.42578125" style="39" customWidth="1"/>
    <col min="7941" max="7941" width="18" style="39" bestFit="1" customWidth="1"/>
    <col min="7942" max="7942" width="18" style="39" customWidth="1"/>
    <col min="7943" max="7943" width="17.42578125" style="39" customWidth="1"/>
    <col min="7944" max="7944" width="17.5703125" style="39" bestFit="1" customWidth="1"/>
    <col min="7945" max="7945" width="19.42578125" style="39" customWidth="1"/>
    <col min="7946" max="7946" width="15.85546875" style="39" customWidth="1"/>
    <col min="7947" max="7947" width="17.85546875" style="39" customWidth="1"/>
    <col min="7948" max="7948" width="22.140625" style="39" customWidth="1"/>
    <col min="7949" max="7949" width="15.42578125" style="39" bestFit="1" customWidth="1"/>
    <col min="7950" max="7950" width="18.42578125" style="39" customWidth="1"/>
    <col min="7951" max="8195" width="9.140625" style="39"/>
    <col min="8196" max="8196" width="5.42578125" style="39" customWidth="1"/>
    <col min="8197" max="8197" width="18" style="39" bestFit="1" customWidth="1"/>
    <col min="8198" max="8198" width="18" style="39" customWidth="1"/>
    <col min="8199" max="8199" width="17.42578125" style="39" customWidth="1"/>
    <col min="8200" max="8200" width="17.5703125" style="39" bestFit="1" customWidth="1"/>
    <col min="8201" max="8201" width="19.42578125" style="39" customWidth="1"/>
    <col min="8202" max="8202" width="15.85546875" style="39" customWidth="1"/>
    <col min="8203" max="8203" width="17.85546875" style="39" customWidth="1"/>
    <col min="8204" max="8204" width="22.140625" style="39" customWidth="1"/>
    <col min="8205" max="8205" width="15.42578125" style="39" bestFit="1" customWidth="1"/>
    <col min="8206" max="8206" width="18.42578125" style="39" customWidth="1"/>
    <col min="8207" max="8451" width="9.140625" style="39"/>
    <col min="8452" max="8452" width="5.42578125" style="39" customWidth="1"/>
    <col min="8453" max="8453" width="18" style="39" bestFit="1" customWidth="1"/>
    <col min="8454" max="8454" width="18" style="39" customWidth="1"/>
    <col min="8455" max="8455" width="17.42578125" style="39" customWidth="1"/>
    <col min="8456" max="8456" width="17.5703125" style="39" bestFit="1" customWidth="1"/>
    <col min="8457" max="8457" width="19.42578125" style="39" customWidth="1"/>
    <col min="8458" max="8458" width="15.85546875" style="39" customWidth="1"/>
    <col min="8459" max="8459" width="17.85546875" style="39" customWidth="1"/>
    <col min="8460" max="8460" width="22.140625" style="39" customWidth="1"/>
    <col min="8461" max="8461" width="15.42578125" style="39" bestFit="1" customWidth="1"/>
    <col min="8462" max="8462" width="18.42578125" style="39" customWidth="1"/>
    <col min="8463" max="8707" width="9.140625" style="39"/>
    <col min="8708" max="8708" width="5.42578125" style="39" customWidth="1"/>
    <col min="8709" max="8709" width="18" style="39" bestFit="1" customWidth="1"/>
    <col min="8710" max="8710" width="18" style="39" customWidth="1"/>
    <col min="8711" max="8711" width="17.42578125" style="39" customWidth="1"/>
    <col min="8712" max="8712" width="17.5703125" style="39" bestFit="1" customWidth="1"/>
    <col min="8713" max="8713" width="19.42578125" style="39" customWidth="1"/>
    <col min="8714" max="8714" width="15.85546875" style="39" customWidth="1"/>
    <col min="8715" max="8715" width="17.85546875" style="39" customWidth="1"/>
    <col min="8716" max="8716" width="22.140625" style="39" customWidth="1"/>
    <col min="8717" max="8717" width="15.42578125" style="39" bestFit="1" customWidth="1"/>
    <col min="8718" max="8718" width="18.42578125" style="39" customWidth="1"/>
    <col min="8719" max="8963" width="9.140625" style="39"/>
    <col min="8964" max="8964" width="5.42578125" style="39" customWidth="1"/>
    <col min="8965" max="8965" width="18" style="39" bestFit="1" customWidth="1"/>
    <col min="8966" max="8966" width="18" style="39" customWidth="1"/>
    <col min="8967" max="8967" width="17.42578125" style="39" customWidth="1"/>
    <col min="8968" max="8968" width="17.5703125" style="39" bestFit="1" customWidth="1"/>
    <col min="8969" max="8969" width="19.42578125" style="39" customWidth="1"/>
    <col min="8970" max="8970" width="15.85546875" style="39" customWidth="1"/>
    <col min="8971" max="8971" width="17.85546875" style="39" customWidth="1"/>
    <col min="8972" max="8972" width="22.140625" style="39" customWidth="1"/>
    <col min="8973" max="8973" width="15.42578125" style="39" bestFit="1" customWidth="1"/>
    <col min="8974" max="8974" width="18.42578125" style="39" customWidth="1"/>
    <col min="8975" max="9219" width="9.140625" style="39"/>
    <col min="9220" max="9220" width="5.42578125" style="39" customWidth="1"/>
    <col min="9221" max="9221" width="18" style="39" bestFit="1" customWidth="1"/>
    <col min="9222" max="9222" width="18" style="39" customWidth="1"/>
    <col min="9223" max="9223" width="17.42578125" style="39" customWidth="1"/>
    <col min="9224" max="9224" width="17.5703125" style="39" bestFit="1" customWidth="1"/>
    <col min="9225" max="9225" width="19.42578125" style="39" customWidth="1"/>
    <col min="9226" max="9226" width="15.85546875" style="39" customWidth="1"/>
    <col min="9227" max="9227" width="17.85546875" style="39" customWidth="1"/>
    <col min="9228" max="9228" width="22.140625" style="39" customWidth="1"/>
    <col min="9229" max="9229" width="15.42578125" style="39" bestFit="1" customWidth="1"/>
    <col min="9230" max="9230" width="18.42578125" style="39" customWidth="1"/>
    <col min="9231" max="9475" width="9.140625" style="39"/>
    <col min="9476" max="9476" width="5.42578125" style="39" customWidth="1"/>
    <col min="9477" max="9477" width="18" style="39" bestFit="1" customWidth="1"/>
    <col min="9478" max="9478" width="18" style="39" customWidth="1"/>
    <col min="9479" max="9479" width="17.42578125" style="39" customWidth="1"/>
    <col min="9480" max="9480" width="17.5703125" style="39" bestFit="1" customWidth="1"/>
    <col min="9481" max="9481" width="19.42578125" style="39" customWidth="1"/>
    <col min="9482" max="9482" width="15.85546875" style="39" customWidth="1"/>
    <col min="9483" max="9483" width="17.85546875" style="39" customWidth="1"/>
    <col min="9484" max="9484" width="22.140625" style="39" customWidth="1"/>
    <col min="9485" max="9485" width="15.42578125" style="39" bestFit="1" customWidth="1"/>
    <col min="9486" max="9486" width="18.42578125" style="39" customWidth="1"/>
    <col min="9487" max="9731" width="9.140625" style="39"/>
    <col min="9732" max="9732" width="5.42578125" style="39" customWidth="1"/>
    <col min="9733" max="9733" width="18" style="39" bestFit="1" customWidth="1"/>
    <col min="9734" max="9734" width="18" style="39" customWidth="1"/>
    <col min="9735" max="9735" width="17.42578125" style="39" customWidth="1"/>
    <col min="9736" max="9736" width="17.5703125" style="39" bestFit="1" customWidth="1"/>
    <col min="9737" max="9737" width="19.42578125" style="39" customWidth="1"/>
    <col min="9738" max="9738" width="15.85546875" style="39" customWidth="1"/>
    <col min="9739" max="9739" width="17.85546875" style="39" customWidth="1"/>
    <col min="9740" max="9740" width="22.140625" style="39" customWidth="1"/>
    <col min="9741" max="9741" width="15.42578125" style="39" bestFit="1" customWidth="1"/>
    <col min="9742" max="9742" width="18.42578125" style="39" customWidth="1"/>
    <col min="9743" max="9987" width="9.140625" style="39"/>
    <col min="9988" max="9988" width="5.42578125" style="39" customWidth="1"/>
    <col min="9989" max="9989" width="18" style="39" bestFit="1" customWidth="1"/>
    <col min="9990" max="9990" width="18" style="39" customWidth="1"/>
    <col min="9991" max="9991" width="17.42578125" style="39" customWidth="1"/>
    <col min="9992" max="9992" width="17.5703125" style="39" bestFit="1" customWidth="1"/>
    <col min="9993" max="9993" width="19.42578125" style="39" customWidth="1"/>
    <col min="9994" max="9994" width="15.85546875" style="39" customWidth="1"/>
    <col min="9995" max="9995" width="17.85546875" style="39" customWidth="1"/>
    <col min="9996" max="9996" width="22.140625" style="39" customWidth="1"/>
    <col min="9997" max="9997" width="15.42578125" style="39" bestFit="1" customWidth="1"/>
    <col min="9998" max="9998" width="18.42578125" style="39" customWidth="1"/>
    <col min="9999" max="10243" width="9.140625" style="39"/>
    <col min="10244" max="10244" width="5.42578125" style="39" customWidth="1"/>
    <col min="10245" max="10245" width="18" style="39" bestFit="1" customWidth="1"/>
    <col min="10246" max="10246" width="18" style="39" customWidth="1"/>
    <col min="10247" max="10247" width="17.42578125" style="39" customWidth="1"/>
    <col min="10248" max="10248" width="17.5703125" style="39" bestFit="1" customWidth="1"/>
    <col min="10249" max="10249" width="19.42578125" style="39" customWidth="1"/>
    <col min="10250" max="10250" width="15.85546875" style="39" customWidth="1"/>
    <col min="10251" max="10251" width="17.85546875" style="39" customWidth="1"/>
    <col min="10252" max="10252" width="22.140625" style="39" customWidth="1"/>
    <col min="10253" max="10253" width="15.42578125" style="39" bestFit="1" customWidth="1"/>
    <col min="10254" max="10254" width="18.42578125" style="39" customWidth="1"/>
    <col min="10255" max="10499" width="9.140625" style="39"/>
    <col min="10500" max="10500" width="5.42578125" style="39" customWidth="1"/>
    <col min="10501" max="10501" width="18" style="39" bestFit="1" customWidth="1"/>
    <col min="10502" max="10502" width="18" style="39" customWidth="1"/>
    <col min="10503" max="10503" width="17.42578125" style="39" customWidth="1"/>
    <col min="10504" max="10504" width="17.5703125" style="39" bestFit="1" customWidth="1"/>
    <col min="10505" max="10505" width="19.42578125" style="39" customWidth="1"/>
    <col min="10506" max="10506" width="15.85546875" style="39" customWidth="1"/>
    <col min="10507" max="10507" width="17.85546875" style="39" customWidth="1"/>
    <col min="10508" max="10508" width="22.140625" style="39" customWidth="1"/>
    <col min="10509" max="10509" width="15.42578125" style="39" bestFit="1" customWidth="1"/>
    <col min="10510" max="10510" width="18.42578125" style="39" customWidth="1"/>
    <col min="10511" max="10755" width="9.140625" style="39"/>
    <col min="10756" max="10756" width="5.42578125" style="39" customWidth="1"/>
    <col min="10757" max="10757" width="18" style="39" bestFit="1" customWidth="1"/>
    <col min="10758" max="10758" width="18" style="39" customWidth="1"/>
    <col min="10759" max="10759" width="17.42578125" style="39" customWidth="1"/>
    <col min="10760" max="10760" width="17.5703125" style="39" bestFit="1" customWidth="1"/>
    <col min="10761" max="10761" width="19.42578125" style="39" customWidth="1"/>
    <col min="10762" max="10762" width="15.85546875" style="39" customWidth="1"/>
    <col min="10763" max="10763" width="17.85546875" style="39" customWidth="1"/>
    <col min="10764" max="10764" width="22.140625" style="39" customWidth="1"/>
    <col min="10765" max="10765" width="15.42578125" style="39" bestFit="1" customWidth="1"/>
    <col min="10766" max="10766" width="18.42578125" style="39" customWidth="1"/>
    <col min="10767" max="11011" width="9.140625" style="39"/>
    <col min="11012" max="11012" width="5.42578125" style="39" customWidth="1"/>
    <col min="11013" max="11013" width="18" style="39" bestFit="1" customWidth="1"/>
    <col min="11014" max="11014" width="18" style="39" customWidth="1"/>
    <col min="11015" max="11015" width="17.42578125" style="39" customWidth="1"/>
    <col min="11016" max="11016" width="17.5703125" style="39" bestFit="1" customWidth="1"/>
    <col min="11017" max="11017" width="19.42578125" style="39" customWidth="1"/>
    <col min="11018" max="11018" width="15.85546875" style="39" customWidth="1"/>
    <col min="11019" max="11019" width="17.85546875" style="39" customWidth="1"/>
    <col min="11020" max="11020" width="22.140625" style="39" customWidth="1"/>
    <col min="11021" max="11021" width="15.42578125" style="39" bestFit="1" customWidth="1"/>
    <col min="11022" max="11022" width="18.42578125" style="39" customWidth="1"/>
    <col min="11023" max="11267" width="9.140625" style="39"/>
    <col min="11268" max="11268" width="5.42578125" style="39" customWidth="1"/>
    <col min="11269" max="11269" width="18" style="39" bestFit="1" customWidth="1"/>
    <col min="11270" max="11270" width="18" style="39" customWidth="1"/>
    <col min="11271" max="11271" width="17.42578125" style="39" customWidth="1"/>
    <col min="11272" max="11272" width="17.5703125" style="39" bestFit="1" customWidth="1"/>
    <col min="11273" max="11273" width="19.42578125" style="39" customWidth="1"/>
    <col min="11274" max="11274" width="15.85546875" style="39" customWidth="1"/>
    <col min="11275" max="11275" width="17.85546875" style="39" customWidth="1"/>
    <col min="11276" max="11276" width="22.140625" style="39" customWidth="1"/>
    <col min="11277" max="11277" width="15.42578125" style="39" bestFit="1" customWidth="1"/>
    <col min="11278" max="11278" width="18.42578125" style="39" customWidth="1"/>
    <col min="11279" max="11523" width="9.140625" style="39"/>
    <col min="11524" max="11524" width="5.42578125" style="39" customWidth="1"/>
    <col min="11525" max="11525" width="18" style="39" bestFit="1" customWidth="1"/>
    <col min="11526" max="11526" width="18" style="39" customWidth="1"/>
    <col min="11527" max="11527" width="17.42578125" style="39" customWidth="1"/>
    <col min="11528" max="11528" width="17.5703125" style="39" bestFit="1" customWidth="1"/>
    <col min="11529" max="11529" width="19.42578125" style="39" customWidth="1"/>
    <col min="11530" max="11530" width="15.85546875" style="39" customWidth="1"/>
    <col min="11531" max="11531" width="17.85546875" style="39" customWidth="1"/>
    <col min="11532" max="11532" width="22.140625" style="39" customWidth="1"/>
    <col min="11533" max="11533" width="15.42578125" style="39" bestFit="1" customWidth="1"/>
    <col min="11534" max="11534" width="18.42578125" style="39" customWidth="1"/>
    <col min="11535" max="11779" width="9.140625" style="39"/>
    <col min="11780" max="11780" width="5.42578125" style="39" customWidth="1"/>
    <col min="11781" max="11781" width="18" style="39" bestFit="1" customWidth="1"/>
    <col min="11782" max="11782" width="18" style="39" customWidth="1"/>
    <col min="11783" max="11783" width="17.42578125" style="39" customWidth="1"/>
    <col min="11784" max="11784" width="17.5703125" style="39" bestFit="1" customWidth="1"/>
    <col min="11785" max="11785" width="19.42578125" style="39" customWidth="1"/>
    <col min="11786" max="11786" width="15.85546875" style="39" customWidth="1"/>
    <col min="11787" max="11787" width="17.85546875" style="39" customWidth="1"/>
    <col min="11788" max="11788" width="22.140625" style="39" customWidth="1"/>
    <col min="11789" max="11789" width="15.42578125" style="39" bestFit="1" customWidth="1"/>
    <col min="11790" max="11790" width="18.42578125" style="39" customWidth="1"/>
    <col min="11791" max="12035" width="9.140625" style="39"/>
    <col min="12036" max="12036" width="5.42578125" style="39" customWidth="1"/>
    <col min="12037" max="12037" width="18" style="39" bestFit="1" customWidth="1"/>
    <col min="12038" max="12038" width="18" style="39" customWidth="1"/>
    <col min="12039" max="12039" width="17.42578125" style="39" customWidth="1"/>
    <col min="12040" max="12040" width="17.5703125" style="39" bestFit="1" customWidth="1"/>
    <col min="12041" max="12041" width="19.42578125" style="39" customWidth="1"/>
    <col min="12042" max="12042" width="15.85546875" style="39" customWidth="1"/>
    <col min="12043" max="12043" width="17.85546875" style="39" customWidth="1"/>
    <col min="12044" max="12044" width="22.140625" style="39" customWidth="1"/>
    <col min="12045" max="12045" width="15.42578125" style="39" bestFit="1" customWidth="1"/>
    <col min="12046" max="12046" width="18.42578125" style="39" customWidth="1"/>
    <col min="12047" max="12291" width="9.140625" style="39"/>
    <col min="12292" max="12292" width="5.42578125" style="39" customWidth="1"/>
    <col min="12293" max="12293" width="18" style="39" bestFit="1" customWidth="1"/>
    <col min="12294" max="12294" width="18" style="39" customWidth="1"/>
    <col min="12295" max="12295" width="17.42578125" style="39" customWidth="1"/>
    <col min="12296" max="12296" width="17.5703125" style="39" bestFit="1" customWidth="1"/>
    <col min="12297" max="12297" width="19.42578125" style="39" customWidth="1"/>
    <col min="12298" max="12298" width="15.85546875" style="39" customWidth="1"/>
    <col min="12299" max="12299" width="17.85546875" style="39" customWidth="1"/>
    <col min="12300" max="12300" width="22.140625" style="39" customWidth="1"/>
    <col min="12301" max="12301" width="15.42578125" style="39" bestFit="1" customWidth="1"/>
    <col min="12302" max="12302" width="18.42578125" style="39" customWidth="1"/>
    <col min="12303" max="12547" width="9.140625" style="39"/>
    <col min="12548" max="12548" width="5.42578125" style="39" customWidth="1"/>
    <col min="12549" max="12549" width="18" style="39" bestFit="1" customWidth="1"/>
    <col min="12550" max="12550" width="18" style="39" customWidth="1"/>
    <col min="12551" max="12551" width="17.42578125" style="39" customWidth="1"/>
    <col min="12552" max="12552" width="17.5703125" style="39" bestFit="1" customWidth="1"/>
    <col min="12553" max="12553" width="19.42578125" style="39" customWidth="1"/>
    <col min="12554" max="12554" width="15.85546875" style="39" customWidth="1"/>
    <col min="12555" max="12555" width="17.85546875" style="39" customWidth="1"/>
    <col min="12556" max="12556" width="22.140625" style="39" customWidth="1"/>
    <col min="12557" max="12557" width="15.42578125" style="39" bestFit="1" customWidth="1"/>
    <col min="12558" max="12558" width="18.42578125" style="39" customWidth="1"/>
    <col min="12559" max="12803" width="9.140625" style="39"/>
    <col min="12804" max="12804" width="5.42578125" style="39" customWidth="1"/>
    <col min="12805" max="12805" width="18" style="39" bestFit="1" customWidth="1"/>
    <col min="12806" max="12806" width="18" style="39" customWidth="1"/>
    <col min="12807" max="12807" width="17.42578125" style="39" customWidth="1"/>
    <col min="12808" max="12808" width="17.5703125" style="39" bestFit="1" customWidth="1"/>
    <col min="12809" max="12809" width="19.42578125" style="39" customWidth="1"/>
    <col min="12810" max="12810" width="15.85546875" style="39" customWidth="1"/>
    <col min="12811" max="12811" width="17.85546875" style="39" customWidth="1"/>
    <col min="12812" max="12812" width="22.140625" style="39" customWidth="1"/>
    <col min="12813" max="12813" width="15.42578125" style="39" bestFit="1" customWidth="1"/>
    <col min="12814" max="12814" width="18.42578125" style="39" customWidth="1"/>
    <col min="12815" max="13059" width="9.140625" style="39"/>
    <col min="13060" max="13060" width="5.42578125" style="39" customWidth="1"/>
    <col min="13061" max="13061" width="18" style="39" bestFit="1" customWidth="1"/>
    <col min="13062" max="13062" width="18" style="39" customWidth="1"/>
    <col min="13063" max="13063" width="17.42578125" style="39" customWidth="1"/>
    <col min="13064" max="13064" width="17.5703125" style="39" bestFit="1" customWidth="1"/>
    <col min="13065" max="13065" width="19.42578125" style="39" customWidth="1"/>
    <col min="13066" max="13066" width="15.85546875" style="39" customWidth="1"/>
    <col min="13067" max="13067" width="17.85546875" style="39" customWidth="1"/>
    <col min="13068" max="13068" width="22.140625" style="39" customWidth="1"/>
    <col min="13069" max="13069" width="15.42578125" style="39" bestFit="1" customWidth="1"/>
    <col min="13070" max="13070" width="18.42578125" style="39" customWidth="1"/>
    <col min="13071" max="13315" width="9.140625" style="39"/>
    <col min="13316" max="13316" width="5.42578125" style="39" customWidth="1"/>
    <col min="13317" max="13317" width="18" style="39" bestFit="1" customWidth="1"/>
    <col min="13318" max="13318" width="18" style="39" customWidth="1"/>
    <col min="13319" max="13319" width="17.42578125" style="39" customWidth="1"/>
    <col min="13320" max="13320" width="17.5703125" style="39" bestFit="1" customWidth="1"/>
    <col min="13321" max="13321" width="19.42578125" style="39" customWidth="1"/>
    <col min="13322" max="13322" width="15.85546875" style="39" customWidth="1"/>
    <col min="13323" max="13323" width="17.85546875" style="39" customWidth="1"/>
    <col min="13324" max="13324" width="22.140625" style="39" customWidth="1"/>
    <col min="13325" max="13325" width="15.42578125" style="39" bestFit="1" customWidth="1"/>
    <col min="13326" max="13326" width="18.42578125" style="39" customWidth="1"/>
    <col min="13327" max="13571" width="9.140625" style="39"/>
    <col min="13572" max="13572" width="5.42578125" style="39" customWidth="1"/>
    <col min="13573" max="13573" width="18" style="39" bestFit="1" customWidth="1"/>
    <col min="13574" max="13574" width="18" style="39" customWidth="1"/>
    <col min="13575" max="13575" width="17.42578125" style="39" customWidth="1"/>
    <col min="13576" max="13576" width="17.5703125" style="39" bestFit="1" customWidth="1"/>
    <col min="13577" max="13577" width="19.42578125" style="39" customWidth="1"/>
    <col min="13578" max="13578" width="15.85546875" style="39" customWidth="1"/>
    <col min="13579" max="13579" width="17.85546875" style="39" customWidth="1"/>
    <col min="13580" max="13580" width="22.140625" style="39" customWidth="1"/>
    <col min="13581" max="13581" width="15.42578125" style="39" bestFit="1" customWidth="1"/>
    <col min="13582" max="13582" width="18.42578125" style="39" customWidth="1"/>
    <col min="13583" max="13827" width="9.140625" style="39"/>
    <col min="13828" max="13828" width="5.42578125" style="39" customWidth="1"/>
    <col min="13829" max="13829" width="18" style="39" bestFit="1" customWidth="1"/>
    <col min="13830" max="13830" width="18" style="39" customWidth="1"/>
    <col min="13831" max="13831" width="17.42578125" style="39" customWidth="1"/>
    <col min="13832" max="13832" width="17.5703125" style="39" bestFit="1" customWidth="1"/>
    <col min="13833" max="13833" width="19.42578125" style="39" customWidth="1"/>
    <col min="13834" max="13834" width="15.85546875" style="39" customWidth="1"/>
    <col min="13835" max="13835" width="17.85546875" style="39" customWidth="1"/>
    <col min="13836" max="13836" width="22.140625" style="39" customWidth="1"/>
    <col min="13837" max="13837" width="15.42578125" style="39" bestFit="1" customWidth="1"/>
    <col min="13838" max="13838" width="18.42578125" style="39" customWidth="1"/>
    <col min="13839" max="14083" width="9.140625" style="39"/>
    <col min="14084" max="14084" width="5.42578125" style="39" customWidth="1"/>
    <col min="14085" max="14085" width="18" style="39" bestFit="1" customWidth="1"/>
    <col min="14086" max="14086" width="18" style="39" customWidth="1"/>
    <col min="14087" max="14087" width="17.42578125" style="39" customWidth="1"/>
    <col min="14088" max="14088" width="17.5703125" style="39" bestFit="1" customWidth="1"/>
    <col min="14089" max="14089" width="19.42578125" style="39" customWidth="1"/>
    <col min="14090" max="14090" width="15.85546875" style="39" customWidth="1"/>
    <col min="14091" max="14091" width="17.85546875" style="39" customWidth="1"/>
    <col min="14092" max="14092" width="22.140625" style="39" customWidth="1"/>
    <col min="14093" max="14093" width="15.42578125" style="39" bestFit="1" customWidth="1"/>
    <col min="14094" max="14094" width="18.42578125" style="39" customWidth="1"/>
    <col min="14095" max="14339" width="9.140625" style="39"/>
    <col min="14340" max="14340" width="5.42578125" style="39" customWidth="1"/>
    <col min="14341" max="14341" width="18" style="39" bestFit="1" customWidth="1"/>
    <col min="14342" max="14342" width="18" style="39" customWidth="1"/>
    <col min="14343" max="14343" width="17.42578125" style="39" customWidth="1"/>
    <col min="14344" max="14344" width="17.5703125" style="39" bestFit="1" customWidth="1"/>
    <col min="14345" max="14345" width="19.42578125" style="39" customWidth="1"/>
    <col min="14346" max="14346" width="15.85546875" style="39" customWidth="1"/>
    <col min="14347" max="14347" width="17.85546875" style="39" customWidth="1"/>
    <col min="14348" max="14348" width="22.140625" style="39" customWidth="1"/>
    <col min="14349" max="14349" width="15.42578125" style="39" bestFit="1" customWidth="1"/>
    <col min="14350" max="14350" width="18.42578125" style="39" customWidth="1"/>
    <col min="14351" max="14595" width="9.140625" style="39"/>
    <col min="14596" max="14596" width="5.42578125" style="39" customWidth="1"/>
    <col min="14597" max="14597" width="18" style="39" bestFit="1" customWidth="1"/>
    <col min="14598" max="14598" width="18" style="39" customWidth="1"/>
    <col min="14599" max="14599" width="17.42578125" style="39" customWidth="1"/>
    <col min="14600" max="14600" width="17.5703125" style="39" bestFit="1" customWidth="1"/>
    <col min="14601" max="14601" width="19.42578125" style="39" customWidth="1"/>
    <col min="14602" max="14602" width="15.85546875" style="39" customWidth="1"/>
    <col min="14603" max="14603" width="17.85546875" style="39" customWidth="1"/>
    <col min="14604" max="14604" width="22.140625" style="39" customWidth="1"/>
    <col min="14605" max="14605" width="15.42578125" style="39" bestFit="1" customWidth="1"/>
    <col min="14606" max="14606" width="18.42578125" style="39" customWidth="1"/>
    <col min="14607" max="14851" width="9.140625" style="39"/>
    <col min="14852" max="14852" width="5.42578125" style="39" customWidth="1"/>
    <col min="14853" max="14853" width="18" style="39" bestFit="1" customWidth="1"/>
    <col min="14854" max="14854" width="18" style="39" customWidth="1"/>
    <col min="14855" max="14855" width="17.42578125" style="39" customWidth="1"/>
    <col min="14856" max="14856" width="17.5703125" style="39" bestFit="1" customWidth="1"/>
    <col min="14857" max="14857" width="19.42578125" style="39" customWidth="1"/>
    <col min="14858" max="14858" width="15.85546875" style="39" customWidth="1"/>
    <col min="14859" max="14859" width="17.85546875" style="39" customWidth="1"/>
    <col min="14860" max="14860" width="22.140625" style="39" customWidth="1"/>
    <col min="14861" max="14861" width="15.42578125" style="39" bestFit="1" customWidth="1"/>
    <col min="14862" max="14862" width="18.42578125" style="39" customWidth="1"/>
    <col min="14863" max="15107" width="9.140625" style="39"/>
    <col min="15108" max="15108" width="5.42578125" style="39" customWidth="1"/>
    <col min="15109" max="15109" width="18" style="39" bestFit="1" customWidth="1"/>
    <col min="15110" max="15110" width="18" style="39" customWidth="1"/>
    <col min="15111" max="15111" width="17.42578125" style="39" customWidth="1"/>
    <col min="15112" max="15112" width="17.5703125" style="39" bestFit="1" customWidth="1"/>
    <col min="15113" max="15113" width="19.42578125" style="39" customWidth="1"/>
    <col min="15114" max="15114" width="15.85546875" style="39" customWidth="1"/>
    <col min="15115" max="15115" width="17.85546875" style="39" customWidth="1"/>
    <col min="15116" max="15116" width="22.140625" style="39" customWidth="1"/>
    <col min="15117" max="15117" width="15.42578125" style="39" bestFit="1" customWidth="1"/>
    <col min="15118" max="15118" width="18.42578125" style="39" customWidth="1"/>
    <col min="15119" max="15363" width="9.140625" style="39"/>
    <col min="15364" max="15364" width="5.42578125" style="39" customWidth="1"/>
    <col min="15365" max="15365" width="18" style="39" bestFit="1" customWidth="1"/>
    <col min="15366" max="15366" width="18" style="39" customWidth="1"/>
    <col min="15367" max="15367" width="17.42578125" style="39" customWidth="1"/>
    <col min="15368" max="15368" width="17.5703125" style="39" bestFit="1" customWidth="1"/>
    <col min="15369" max="15369" width="19.42578125" style="39" customWidth="1"/>
    <col min="15370" max="15370" width="15.85546875" style="39" customWidth="1"/>
    <col min="15371" max="15371" width="17.85546875" style="39" customWidth="1"/>
    <col min="15372" max="15372" width="22.140625" style="39" customWidth="1"/>
    <col min="15373" max="15373" width="15.42578125" style="39" bestFit="1" customWidth="1"/>
    <col min="15374" max="15374" width="18.42578125" style="39" customWidth="1"/>
    <col min="15375" max="15619" width="9.140625" style="39"/>
    <col min="15620" max="15620" width="5.42578125" style="39" customWidth="1"/>
    <col min="15621" max="15621" width="18" style="39" bestFit="1" customWidth="1"/>
    <col min="15622" max="15622" width="18" style="39" customWidth="1"/>
    <col min="15623" max="15623" width="17.42578125" style="39" customWidth="1"/>
    <col min="15624" max="15624" width="17.5703125" style="39" bestFit="1" customWidth="1"/>
    <col min="15625" max="15625" width="19.42578125" style="39" customWidth="1"/>
    <col min="15626" max="15626" width="15.85546875" style="39" customWidth="1"/>
    <col min="15627" max="15627" width="17.85546875" style="39" customWidth="1"/>
    <col min="15628" max="15628" width="22.140625" style="39" customWidth="1"/>
    <col min="15629" max="15629" width="15.42578125" style="39" bestFit="1" customWidth="1"/>
    <col min="15630" max="15630" width="18.42578125" style="39" customWidth="1"/>
    <col min="15631" max="15875" width="9.140625" style="39"/>
    <col min="15876" max="15876" width="5.42578125" style="39" customWidth="1"/>
    <col min="15877" max="15877" width="18" style="39" bestFit="1" customWidth="1"/>
    <col min="15878" max="15878" width="18" style="39" customWidth="1"/>
    <col min="15879" max="15879" width="17.42578125" style="39" customWidth="1"/>
    <col min="15880" max="15880" width="17.5703125" style="39" bestFit="1" customWidth="1"/>
    <col min="15881" max="15881" width="19.42578125" style="39" customWidth="1"/>
    <col min="15882" max="15882" width="15.85546875" style="39" customWidth="1"/>
    <col min="15883" max="15883" width="17.85546875" style="39" customWidth="1"/>
    <col min="15884" max="15884" width="22.140625" style="39" customWidth="1"/>
    <col min="15885" max="15885" width="15.42578125" style="39" bestFit="1" customWidth="1"/>
    <col min="15886" max="15886" width="18.42578125" style="39" customWidth="1"/>
    <col min="15887" max="16131" width="9.140625" style="39"/>
    <col min="16132" max="16132" width="5.42578125" style="39" customWidth="1"/>
    <col min="16133" max="16133" width="18" style="39" bestFit="1" customWidth="1"/>
    <col min="16134" max="16134" width="18" style="39" customWidth="1"/>
    <col min="16135" max="16135" width="17.42578125" style="39" customWidth="1"/>
    <col min="16136" max="16136" width="17.5703125" style="39" bestFit="1" customWidth="1"/>
    <col min="16137" max="16137" width="19.42578125" style="39" customWidth="1"/>
    <col min="16138" max="16138" width="15.85546875" style="39" customWidth="1"/>
    <col min="16139" max="16139" width="17.85546875" style="39" customWidth="1"/>
    <col min="16140" max="16140" width="22.140625" style="39" customWidth="1"/>
    <col min="16141" max="16141" width="15.42578125" style="39" bestFit="1" customWidth="1"/>
    <col min="16142" max="16142" width="18.42578125" style="39" customWidth="1"/>
    <col min="16143" max="16384" width="9.140625" style="39"/>
  </cols>
  <sheetData>
    <row r="1" spans="1:13" x14ac:dyDescent="0.25">
      <c r="M1" s="177" t="s">
        <v>668</v>
      </c>
    </row>
    <row r="2" spans="1:13" ht="20.25" x14ac:dyDescent="0.3">
      <c r="B2" s="645" t="s">
        <v>684</v>
      </c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</row>
    <row r="3" spans="1:13" ht="6.75" customHeight="1" x14ac:dyDescent="0.3">
      <c r="B3" s="26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ht="7.5" customHeight="1" x14ac:dyDescent="0.3">
      <c r="B4" s="26" t="s">
        <v>677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13" ht="4.5" customHeight="1" x14ac:dyDescent="0.25">
      <c r="B5" s="20" t="s">
        <v>673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ht="16.5" thickBot="1" x14ac:dyDescent="0.3">
      <c r="B6" s="661" t="s">
        <v>255</v>
      </c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</row>
    <row r="7" spans="1:13" ht="20.25" customHeight="1" thickBot="1" x14ac:dyDescent="0.3">
      <c r="A7" s="46"/>
      <c r="B7" s="678" t="s">
        <v>250</v>
      </c>
      <c r="C7" s="669" t="s">
        <v>227</v>
      </c>
      <c r="D7" s="665"/>
      <c r="E7" s="665"/>
      <c r="F7" s="666"/>
      <c r="G7" s="669" t="s">
        <v>251</v>
      </c>
      <c r="H7" s="666"/>
      <c r="I7" s="663" t="s">
        <v>674</v>
      </c>
      <c r="J7" s="663"/>
      <c r="K7" s="663"/>
      <c r="L7" s="663"/>
      <c r="M7" s="664"/>
    </row>
    <row r="8" spans="1:13" s="246" customFormat="1" ht="18" customHeight="1" thickBot="1" x14ac:dyDescent="0.25">
      <c r="A8" s="245"/>
      <c r="B8" s="678"/>
      <c r="C8" s="670"/>
      <c r="D8" s="667"/>
      <c r="E8" s="667"/>
      <c r="F8" s="668"/>
      <c r="G8" s="670"/>
      <c r="H8" s="668"/>
      <c r="I8" s="608" t="s">
        <v>254</v>
      </c>
      <c r="J8" s="679"/>
      <c r="K8" s="608" t="s">
        <v>675</v>
      </c>
      <c r="L8" s="679"/>
      <c r="M8" s="609"/>
    </row>
    <row r="9" spans="1:13" s="246" customFormat="1" ht="79.5" thickBot="1" x14ac:dyDescent="0.25">
      <c r="A9" s="245"/>
      <c r="B9" s="667"/>
      <c r="C9" s="247" t="s">
        <v>671</v>
      </c>
      <c r="D9" s="248" t="s">
        <v>672</v>
      </c>
      <c r="E9" s="44" t="s">
        <v>238</v>
      </c>
      <c r="F9" s="168" t="s">
        <v>670</v>
      </c>
      <c r="G9" s="183" t="s">
        <v>252</v>
      </c>
      <c r="H9" s="44" t="s">
        <v>253</v>
      </c>
      <c r="I9" s="249" t="s">
        <v>228</v>
      </c>
      <c r="J9" s="248" t="s">
        <v>239</v>
      </c>
      <c r="K9" s="167" t="s">
        <v>224</v>
      </c>
      <c r="L9" s="250" t="s">
        <v>239</v>
      </c>
      <c r="M9" s="168" t="s">
        <v>676</v>
      </c>
    </row>
    <row r="10" spans="1:13" s="246" customFormat="1" x14ac:dyDescent="0.2">
      <c r="A10" s="245"/>
      <c r="B10" s="669"/>
      <c r="C10" s="674"/>
      <c r="D10" s="671"/>
      <c r="E10" s="680"/>
      <c r="F10" s="671"/>
      <c r="G10" s="655"/>
      <c r="H10" s="655"/>
      <c r="I10" s="658"/>
      <c r="J10" s="655"/>
      <c r="K10" s="251"/>
      <c r="L10" s="252"/>
      <c r="M10" s="253"/>
    </row>
    <row r="11" spans="1:13" s="246" customFormat="1" x14ac:dyDescent="0.2">
      <c r="A11" s="245"/>
      <c r="B11" s="677"/>
      <c r="C11" s="675"/>
      <c r="D11" s="672"/>
      <c r="E11" s="675"/>
      <c r="F11" s="672"/>
      <c r="G11" s="656"/>
      <c r="H11" s="656"/>
      <c r="I11" s="659"/>
      <c r="J11" s="656"/>
      <c r="K11" s="254"/>
      <c r="L11" s="255"/>
      <c r="M11" s="256"/>
    </row>
    <row r="12" spans="1:13" s="246" customFormat="1" ht="16.5" thickBot="1" x14ac:dyDescent="0.25">
      <c r="A12" s="245"/>
      <c r="B12" s="677"/>
      <c r="C12" s="676"/>
      <c r="D12" s="673"/>
      <c r="E12" s="676"/>
      <c r="F12" s="673"/>
      <c r="G12" s="657"/>
      <c r="H12" s="657"/>
      <c r="I12" s="660"/>
      <c r="J12" s="657"/>
      <c r="K12" s="257"/>
      <c r="L12" s="258"/>
      <c r="M12" s="259"/>
    </row>
    <row r="13" spans="1:13" x14ac:dyDescent="0.25">
      <c r="A13" s="46"/>
      <c r="B13" s="614"/>
      <c r="C13" s="674"/>
      <c r="D13" s="671"/>
      <c r="E13" s="674"/>
      <c r="F13" s="671"/>
      <c r="G13" s="655"/>
      <c r="H13" s="655"/>
      <c r="I13" s="658"/>
      <c r="J13" s="655"/>
      <c r="K13" s="260"/>
      <c r="L13" s="261"/>
      <c r="M13" s="262"/>
    </row>
    <row r="14" spans="1:13" x14ac:dyDescent="0.25">
      <c r="A14" s="46"/>
      <c r="B14" s="677"/>
      <c r="C14" s="675"/>
      <c r="D14" s="672"/>
      <c r="E14" s="675"/>
      <c r="F14" s="672"/>
      <c r="G14" s="656"/>
      <c r="H14" s="656"/>
      <c r="I14" s="659"/>
      <c r="J14" s="656"/>
      <c r="K14" s="263"/>
      <c r="L14" s="255"/>
      <c r="M14" s="264"/>
    </row>
    <row r="15" spans="1:13" ht="16.5" thickBot="1" x14ac:dyDescent="0.3">
      <c r="A15" s="46"/>
      <c r="B15" s="677"/>
      <c r="C15" s="676"/>
      <c r="D15" s="673"/>
      <c r="E15" s="676"/>
      <c r="F15" s="673"/>
      <c r="G15" s="657"/>
      <c r="H15" s="657"/>
      <c r="I15" s="660"/>
      <c r="J15" s="657"/>
      <c r="K15" s="265"/>
      <c r="L15" s="266"/>
      <c r="M15" s="267"/>
    </row>
    <row r="16" spans="1:13" x14ac:dyDescent="0.25">
      <c r="A16" s="46"/>
      <c r="B16" s="614"/>
      <c r="C16" s="674"/>
      <c r="D16" s="671"/>
      <c r="E16" s="674"/>
      <c r="F16" s="671"/>
      <c r="G16" s="655"/>
      <c r="H16" s="655"/>
      <c r="I16" s="658"/>
      <c r="J16" s="655"/>
      <c r="K16" s="268"/>
      <c r="L16" s="252"/>
      <c r="M16" s="269"/>
    </row>
    <row r="17" spans="1:14" x14ac:dyDescent="0.25">
      <c r="A17" s="46"/>
      <c r="B17" s="677"/>
      <c r="C17" s="675"/>
      <c r="D17" s="672"/>
      <c r="E17" s="675"/>
      <c r="F17" s="672"/>
      <c r="G17" s="656"/>
      <c r="H17" s="656"/>
      <c r="I17" s="659"/>
      <c r="J17" s="656"/>
      <c r="K17" s="263"/>
      <c r="L17" s="255"/>
      <c r="M17" s="264"/>
    </row>
    <row r="18" spans="1:14" ht="16.5" thickBot="1" x14ac:dyDescent="0.3">
      <c r="A18" s="46"/>
      <c r="B18" s="677"/>
      <c r="C18" s="676"/>
      <c r="D18" s="673"/>
      <c r="E18" s="676"/>
      <c r="F18" s="673"/>
      <c r="G18" s="657"/>
      <c r="H18" s="657"/>
      <c r="I18" s="660"/>
      <c r="J18" s="657"/>
      <c r="K18" s="270"/>
      <c r="L18" s="271"/>
      <c r="M18" s="272"/>
    </row>
    <row r="19" spans="1:14" x14ac:dyDescent="0.25">
      <c r="A19" s="46"/>
      <c r="B19" s="614"/>
      <c r="C19" s="674"/>
      <c r="D19" s="671"/>
      <c r="E19" s="674"/>
      <c r="F19" s="671"/>
      <c r="G19" s="655"/>
      <c r="H19" s="655"/>
      <c r="I19" s="658"/>
      <c r="J19" s="655"/>
      <c r="K19" s="265"/>
      <c r="L19" s="266"/>
      <c r="M19" s="273"/>
    </row>
    <row r="20" spans="1:14" x14ac:dyDescent="0.25">
      <c r="A20" s="46"/>
      <c r="B20" s="677"/>
      <c r="C20" s="675"/>
      <c r="D20" s="672"/>
      <c r="E20" s="675"/>
      <c r="F20" s="672"/>
      <c r="G20" s="656"/>
      <c r="H20" s="656"/>
      <c r="I20" s="659"/>
      <c r="J20" s="656"/>
      <c r="K20" s="263"/>
      <c r="L20" s="255"/>
      <c r="M20" s="264"/>
    </row>
    <row r="21" spans="1:14" ht="16.5" thickBot="1" x14ac:dyDescent="0.3">
      <c r="A21" s="46"/>
      <c r="B21" s="615"/>
      <c r="C21" s="676"/>
      <c r="D21" s="673"/>
      <c r="E21" s="676"/>
      <c r="F21" s="673"/>
      <c r="G21" s="657"/>
      <c r="H21" s="657"/>
      <c r="I21" s="660"/>
      <c r="J21" s="657"/>
      <c r="K21" s="274"/>
      <c r="L21" s="258"/>
      <c r="M21" s="267"/>
    </row>
    <row r="22" spans="1:14" x14ac:dyDescent="0.25">
      <c r="A22" s="46"/>
      <c r="B22" s="614"/>
      <c r="C22" s="674"/>
      <c r="D22" s="671"/>
      <c r="E22" s="674"/>
      <c r="F22" s="671"/>
      <c r="G22" s="655"/>
      <c r="H22" s="655"/>
      <c r="I22" s="658"/>
      <c r="J22" s="655"/>
      <c r="K22" s="265"/>
      <c r="L22" s="266"/>
      <c r="M22" s="273"/>
    </row>
    <row r="23" spans="1:14" x14ac:dyDescent="0.25">
      <c r="A23" s="46"/>
      <c r="B23" s="677"/>
      <c r="C23" s="675"/>
      <c r="D23" s="672"/>
      <c r="E23" s="675"/>
      <c r="F23" s="672"/>
      <c r="G23" s="656"/>
      <c r="H23" s="656"/>
      <c r="I23" s="659"/>
      <c r="J23" s="656"/>
      <c r="K23" s="263"/>
      <c r="L23" s="255"/>
      <c r="M23" s="264"/>
    </row>
    <row r="24" spans="1:14" ht="16.5" thickBot="1" x14ac:dyDescent="0.3">
      <c r="A24" s="46"/>
      <c r="B24" s="615"/>
      <c r="C24" s="676"/>
      <c r="D24" s="673"/>
      <c r="E24" s="676"/>
      <c r="F24" s="673"/>
      <c r="G24" s="657"/>
      <c r="H24" s="657"/>
      <c r="I24" s="660"/>
      <c r="J24" s="657"/>
      <c r="K24" s="274"/>
      <c r="L24" s="258"/>
      <c r="M24" s="267"/>
    </row>
    <row r="25" spans="1:14" ht="16.5" customHeight="1" x14ac:dyDescent="0.25">
      <c r="A25" s="45"/>
      <c r="B25" s="649" t="s">
        <v>244</v>
      </c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</row>
    <row r="26" spans="1:14" ht="16.5" customHeight="1" x14ac:dyDescent="0.25">
      <c r="A26" s="45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</row>
    <row r="27" spans="1:14" x14ac:dyDescent="0.25">
      <c r="B27" s="654"/>
      <c r="C27" s="654"/>
      <c r="D27" s="654"/>
      <c r="E27" s="654"/>
      <c r="F27" s="654"/>
      <c r="G27" s="654"/>
      <c r="H27" s="654"/>
      <c r="I27" s="654"/>
      <c r="J27" s="654"/>
      <c r="K27" s="654"/>
      <c r="L27" s="276"/>
    </row>
    <row r="28" spans="1:14" ht="16.5" thickBot="1" x14ac:dyDescent="0.3">
      <c r="B28" s="661" t="s">
        <v>669</v>
      </c>
      <c r="C28" s="661"/>
      <c r="D28" s="661"/>
      <c r="E28" s="661"/>
      <c r="F28" s="661"/>
      <c r="G28" s="661"/>
      <c r="H28" s="661"/>
      <c r="I28" s="661"/>
      <c r="J28" s="661"/>
      <c r="K28" s="45"/>
      <c r="L28" s="45"/>
      <c r="M28" s="45"/>
    </row>
    <row r="29" spans="1:14" s="246" customFormat="1" ht="15.75" customHeight="1" x14ac:dyDescent="0.2">
      <c r="B29" s="614" t="s">
        <v>245</v>
      </c>
      <c r="C29" s="669" t="s">
        <v>240</v>
      </c>
      <c r="D29" s="666"/>
      <c r="E29" s="665" t="s">
        <v>229</v>
      </c>
      <c r="F29" s="665"/>
      <c r="G29" s="665"/>
      <c r="H29" s="665"/>
      <c r="I29" s="665"/>
      <c r="J29" s="666"/>
      <c r="K29" s="201"/>
      <c r="L29" s="201"/>
      <c r="M29" s="201"/>
      <c r="N29" s="201"/>
    </row>
    <row r="30" spans="1:14" s="246" customFormat="1" ht="8.25" customHeight="1" thickBot="1" x14ac:dyDescent="0.25">
      <c r="B30" s="677"/>
      <c r="C30" s="670"/>
      <c r="D30" s="668"/>
      <c r="E30" s="667"/>
      <c r="F30" s="667"/>
      <c r="G30" s="667"/>
      <c r="H30" s="667"/>
      <c r="I30" s="667"/>
      <c r="J30" s="668"/>
      <c r="K30" s="201"/>
      <c r="M30" s="25"/>
      <c r="N30" s="201"/>
    </row>
    <row r="31" spans="1:14" s="246" customFormat="1" ht="27" customHeight="1" thickBot="1" x14ac:dyDescent="0.25">
      <c r="B31" s="615"/>
      <c r="C31" s="247" t="s">
        <v>194</v>
      </c>
      <c r="D31" s="277" t="s">
        <v>199</v>
      </c>
      <c r="E31" s="278" t="s">
        <v>241</v>
      </c>
      <c r="F31" s="662" t="s">
        <v>242</v>
      </c>
      <c r="G31" s="663"/>
      <c r="H31" s="663"/>
      <c r="I31" s="663"/>
      <c r="J31" s="664"/>
      <c r="K31" s="201"/>
      <c r="M31" s="201"/>
      <c r="N31" s="201"/>
    </row>
    <row r="32" spans="1:14" s="246" customFormat="1" x14ac:dyDescent="0.2">
      <c r="B32" s="614" t="s">
        <v>226</v>
      </c>
      <c r="C32" s="279"/>
      <c r="D32" s="280"/>
      <c r="E32" s="281"/>
      <c r="F32" s="650"/>
      <c r="G32" s="651"/>
      <c r="H32" s="651"/>
      <c r="I32" s="651"/>
      <c r="J32" s="652"/>
      <c r="K32" s="201"/>
      <c r="M32" s="201"/>
    </row>
    <row r="33" spans="2:13" s="246" customFormat="1" x14ac:dyDescent="0.2">
      <c r="B33" s="653"/>
      <c r="C33" s="282"/>
      <c r="D33" s="283"/>
      <c r="E33" s="284"/>
      <c r="F33" s="646"/>
      <c r="G33" s="647"/>
      <c r="H33" s="647"/>
      <c r="I33" s="647"/>
      <c r="J33" s="648"/>
      <c r="K33" s="201"/>
      <c r="L33" s="201"/>
      <c r="M33" s="201"/>
    </row>
    <row r="34" spans="2:13" s="246" customFormat="1" x14ac:dyDescent="0.2">
      <c r="B34" s="653"/>
      <c r="C34" s="282"/>
      <c r="D34" s="285"/>
      <c r="E34" s="284"/>
      <c r="F34" s="646"/>
      <c r="G34" s="647"/>
      <c r="H34" s="647"/>
      <c r="I34" s="647"/>
      <c r="J34" s="648"/>
      <c r="K34" s="201"/>
      <c r="L34" s="201"/>
      <c r="M34" s="201"/>
    </row>
    <row r="35" spans="2:13" s="246" customFormat="1" ht="16.5" thickBot="1" x14ac:dyDescent="0.25">
      <c r="B35" s="653"/>
      <c r="C35" s="286"/>
      <c r="D35" s="287"/>
      <c r="E35" s="288"/>
      <c r="F35" s="646"/>
      <c r="G35" s="647"/>
      <c r="H35" s="647"/>
      <c r="I35" s="647"/>
      <c r="J35" s="648"/>
      <c r="K35" s="201"/>
      <c r="L35" s="201"/>
      <c r="M35" s="201"/>
    </row>
    <row r="36" spans="2:13" s="246" customFormat="1" ht="16.5" thickBot="1" x14ac:dyDescent="0.25">
      <c r="B36" s="615"/>
      <c r="C36" s="289"/>
      <c r="D36" s="289" t="s">
        <v>230</v>
      </c>
      <c r="E36" s="21"/>
      <c r="F36" s="22"/>
      <c r="G36" s="22"/>
      <c r="H36" s="22"/>
      <c r="I36" s="23"/>
      <c r="J36" s="24"/>
      <c r="K36" s="201"/>
      <c r="L36" s="201"/>
      <c r="M36" s="201"/>
    </row>
    <row r="37" spans="2:13" s="246" customFormat="1" x14ac:dyDescent="0.2">
      <c r="B37" s="614" t="s">
        <v>246</v>
      </c>
      <c r="C37" s="279"/>
      <c r="D37" s="280"/>
      <c r="E37" s="281"/>
      <c r="F37" s="650"/>
      <c r="G37" s="651"/>
      <c r="H37" s="651"/>
      <c r="I37" s="651"/>
      <c r="J37" s="652"/>
      <c r="K37" s="201"/>
      <c r="L37" s="201"/>
      <c r="M37" s="201"/>
    </row>
    <row r="38" spans="2:13" s="246" customFormat="1" x14ac:dyDescent="0.2">
      <c r="B38" s="653"/>
      <c r="C38" s="282"/>
      <c r="D38" s="283"/>
      <c r="E38" s="284"/>
      <c r="F38" s="646"/>
      <c r="G38" s="647"/>
      <c r="H38" s="647"/>
      <c r="I38" s="647"/>
      <c r="J38" s="648"/>
      <c r="K38" s="201"/>
      <c r="L38" s="201"/>
      <c r="M38" s="201"/>
    </row>
    <row r="39" spans="2:13" s="246" customFormat="1" x14ac:dyDescent="0.2">
      <c r="B39" s="653"/>
      <c r="C39" s="282"/>
      <c r="D39" s="285"/>
      <c r="E39" s="284"/>
      <c r="F39" s="646"/>
      <c r="G39" s="647"/>
      <c r="H39" s="647"/>
      <c r="I39" s="647"/>
      <c r="J39" s="648"/>
      <c r="K39" s="201"/>
      <c r="L39" s="201"/>
      <c r="M39" s="201"/>
    </row>
    <row r="40" spans="2:13" s="246" customFormat="1" ht="16.5" thickBot="1" x14ac:dyDescent="0.25">
      <c r="B40" s="653"/>
      <c r="C40" s="286"/>
      <c r="D40" s="287"/>
      <c r="E40" s="288"/>
      <c r="F40" s="646"/>
      <c r="G40" s="647"/>
      <c r="H40" s="647"/>
      <c r="I40" s="647"/>
      <c r="J40" s="648"/>
      <c r="K40" s="201"/>
      <c r="L40" s="201"/>
      <c r="M40" s="201"/>
    </row>
    <row r="41" spans="2:13" s="246" customFormat="1" ht="16.5" thickBot="1" x14ac:dyDescent="0.25">
      <c r="B41" s="615"/>
      <c r="C41" s="289"/>
      <c r="D41" s="289" t="s">
        <v>230</v>
      </c>
      <c r="E41" s="21"/>
      <c r="F41" s="22"/>
      <c r="G41" s="22"/>
      <c r="H41" s="22"/>
      <c r="I41" s="23"/>
      <c r="J41" s="24"/>
      <c r="K41" s="201"/>
      <c r="L41" s="201"/>
      <c r="M41" s="201"/>
    </row>
    <row r="42" spans="2:13" s="246" customFormat="1" x14ac:dyDescent="0.2">
      <c r="B42" s="614" t="s">
        <v>247</v>
      </c>
      <c r="C42" s="279"/>
      <c r="D42" s="280"/>
      <c r="E42" s="281"/>
      <c r="F42" s="650"/>
      <c r="G42" s="651"/>
      <c r="H42" s="651"/>
      <c r="I42" s="651"/>
      <c r="J42" s="652"/>
      <c r="K42" s="201"/>
      <c r="L42" s="201"/>
      <c r="M42" s="201"/>
    </row>
    <row r="43" spans="2:13" s="246" customFormat="1" x14ac:dyDescent="0.2">
      <c r="B43" s="653"/>
      <c r="C43" s="282"/>
      <c r="D43" s="283"/>
      <c r="E43" s="284"/>
      <c r="F43" s="646"/>
      <c r="G43" s="647"/>
      <c r="H43" s="647"/>
      <c r="I43" s="647"/>
      <c r="J43" s="648"/>
      <c r="K43" s="201"/>
      <c r="L43" s="201"/>
      <c r="M43" s="201"/>
    </row>
    <row r="44" spans="2:13" s="246" customFormat="1" x14ac:dyDescent="0.2">
      <c r="B44" s="653"/>
      <c r="C44" s="282"/>
      <c r="D44" s="285"/>
      <c r="E44" s="284"/>
      <c r="F44" s="646"/>
      <c r="G44" s="647"/>
      <c r="H44" s="647"/>
      <c r="I44" s="647"/>
      <c r="J44" s="648"/>
      <c r="K44" s="201"/>
      <c r="L44" s="201"/>
      <c r="M44" s="201"/>
    </row>
    <row r="45" spans="2:13" s="246" customFormat="1" ht="16.5" thickBot="1" x14ac:dyDescent="0.25">
      <c r="B45" s="653"/>
      <c r="C45" s="286"/>
      <c r="D45" s="287"/>
      <c r="E45" s="288"/>
      <c r="F45" s="646"/>
      <c r="G45" s="647"/>
      <c r="H45" s="647"/>
      <c r="I45" s="647"/>
      <c r="J45" s="648"/>
      <c r="K45" s="201"/>
      <c r="L45" s="201"/>
      <c r="M45" s="201"/>
    </row>
    <row r="46" spans="2:13" s="246" customFormat="1" ht="16.5" thickBot="1" x14ac:dyDescent="0.25">
      <c r="B46" s="615"/>
      <c r="C46" s="289"/>
      <c r="D46" s="289" t="s">
        <v>230</v>
      </c>
      <c r="E46" s="21"/>
      <c r="F46" s="22"/>
      <c r="G46" s="22"/>
      <c r="H46" s="22"/>
      <c r="I46" s="23"/>
      <c r="J46" s="24"/>
      <c r="K46" s="201"/>
      <c r="L46" s="201"/>
      <c r="M46" s="201"/>
    </row>
    <row r="47" spans="2:13" s="246" customFormat="1" x14ac:dyDescent="0.2">
      <c r="B47" s="614" t="s">
        <v>248</v>
      </c>
      <c r="C47" s="279"/>
      <c r="D47" s="280"/>
      <c r="E47" s="281"/>
      <c r="F47" s="650"/>
      <c r="G47" s="651"/>
      <c r="H47" s="651"/>
      <c r="I47" s="651"/>
      <c r="J47" s="652"/>
      <c r="K47" s="201"/>
      <c r="L47" s="201"/>
      <c r="M47" s="201"/>
    </row>
    <row r="48" spans="2:13" s="246" customFormat="1" x14ac:dyDescent="0.2">
      <c r="B48" s="653"/>
      <c r="C48" s="282"/>
      <c r="D48" s="283"/>
      <c r="E48" s="284"/>
      <c r="F48" s="646"/>
      <c r="G48" s="647"/>
      <c r="H48" s="647"/>
      <c r="I48" s="647"/>
      <c r="J48" s="648"/>
      <c r="K48" s="201"/>
      <c r="L48" s="201"/>
      <c r="M48" s="201"/>
    </row>
    <row r="49" spans="2:13" s="246" customFormat="1" x14ac:dyDescent="0.2">
      <c r="B49" s="653"/>
      <c r="C49" s="282"/>
      <c r="D49" s="285"/>
      <c r="E49" s="284"/>
      <c r="F49" s="646"/>
      <c r="G49" s="647"/>
      <c r="H49" s="647"/>
      <c r="I49" s="647"/>
      <c r="J49" s="648"/>
      <c r="K49" s="201"/>
      <c r="L49" s="201"/>
      <c r="M49" s="201"/>
    </row>
    <row r="50" spans="2:13" s="246" customFormat="1" ht="16.5" thickBot="1" x14ac:dyDescent="0.25">
      <c r="B50" s="653"/>
      <c r="C50" s="286"/>
      <c r="D50" s="287"/>
      <c r="E50" s="288"/>
      <c r="F50" s="646"/>
      <c r="G50" s="647"/>
      <c r="H50" s="647"/>
      <c r="I50" s="647"/>
      <c r="J50" s="648"/>
      <c r="K50" s="201"/>
      <c r="L50" s="201"/>
      <c r="M50" s="201"/>
    </row>
    <row r="51" spans="2:13" s="246" customFormat="1" ht="16.5" thickBot="1" x14ac:dyDescent="0.25">
      <c r="B51" s="615"/>
      <c r="C51" s="289"/>
      <c r="D51" s="289" t="s">
        <v>230</v>
      </c>
      <c r="E51" s="21"/>
      <c r="F51" s="22"/>
      <c r="G51" s="22"/>
      <c r="H51" s="22"/>
      <c r="I51" s="23"/>
      <c r="J51" s="24"/>
      <c r="K51" s="201"/>
      <c r="L51" s="201"/>
      <c r="M51" s="201"/>
    </row>
    <row r="52" spans="2:13" s="246" customFormat="1" x14ac:dyDescent="0.2">
      <c r="B52" s="614" t="s">
        <v>249</v>
      </c>
      <c r="C52" s="279"/>
      <c r="D52" s="280"/>
      <c r="E52" s="281"/>
      <c r="F52" s="650"/>
      <c r="G52" s="651"/>
      <c r="H52" s="651"/>
      <c r="I52" s="651"/>
      <c r="J52" s="652"/>
      <c r="K52" s="201"/>
      <c r="L52" s="201"/>
      <c r="M52" s="201"/>
    </row>
    <row r="53" spans="2:13" s="246" customFormat="1" x14ac:dyDescent="0.2">
      <c r="B53" s="653"/>
      <c r="C53" s="282"/>
      <c r="D53" s="283"/>
      <c r="E53" s="284"/>
      <c r="F53" s="646"/>
      <c r="G53" s="647"/>
      <c r="H53" s="647"/>
      <c r="I53" s="647"/>
      <c r="J53" s="648"/>
      <c r="K53" s="201"/>
      <c r="L53" s="201"/>
      <c r="M53" s="201"/>
    </row>
    <row r="54" spans="2:13" s="246" customFormat="1" x14ac:dyDescent="0.2">
      <c r="B54" s="653"/>
      <c r="C54" s="282"/>
      <c r="D54" s="285"/>
      <c r="E54" s="284"/>
      <c r="F54" s="646"/>
      <c r="G54" s="647"/>
      <c r="H54" s="647"/>
      <c r="I54" s="647"/>
      <c r="J54" s="648"/>
      <c r="K54" s="201"/>
      <c r="L54" s="201"/>
      <c r="M54" s="201"/>
    </row>
    <row r="55" spans="2:13" s="246" customFormat="1" ht="16.5" thickBot="1" x14ac:dyDescent="0.25">
      <c r="B55" s="653"/>
      <c r="C55" s="286"/>
      <c r="D55" s="287"/>
      <c r="E55" s="288"/>
      <c r="F55" s="646"/>
      <c r="G55" s="647"/>
      <c r="H55" s="647"/>
      <c r="I55" s="647"/>
      <c r="J55" s="648"/>
      <c r="K55" s="201"/>
      <c r="L55" s="201"/>
      <c r="M55" s="201"/>
    </row>
    <row r="56" spans="2:13" s="246" customFormat="1" ht="16.5" thickBot="1" x14ac:dyDescent="0.25">
      <c r="B56" s="615"/>
      <c r="C56" s="289"/>
      <c r="D56" s="289" t="s">
        <v>230</v>
      </c>
      <c r="E56" s="21"/>
      <c r="F56" s="22"/>
      <c r="G56" s="22"/>
      <c r="H56" s="22"/>
      <c r="I56" s="23"/>
      <c r="J56" s="24"/>
      <c r="K56" s="201"/>
      <c r="L56" s="201"/>
      <c r="M56" s="201"/>
    </row>
    <row r="57" spans="2:13" x14ac:dyDescent="0.25">
      <c r="I57" s="45"/>
      <c r="J57" s="45"/>
    </row>
    <row r="58" spans="2:13" x14ac:dyDescent="0.25">
      <c r="B58" s="39" t="s">
        <v>243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ALEKSANDRA</cp:lastModifiedBy>
  <cp:lastPrinted>2026-04-27T06:37:22Z</cp:lastPrinted>
  <dcterms:created xsi:type="dcterms:W3CDTF">2013-03-12T08:27:17Z</dcterms:created>
  <dcterms:modified xsi:type="dcterms:W3CDTF">2026-04-29T05:33:13Z</dcterms:modified>
</cp:coreProperties>
</file>